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9"/>
  </bookViews>
  <sheets>
    <sheet name="2016" sheetId="1" r:id="rId1"/>
    <sheet name="MARTIE" sheetId="2" r:id="rId2"/>
    <sheet name="MARTIE 2" sheetId="3" r:id="rId3"/>
    <sheet name="APRILIE" sheetId="4" r:id="rId4"/>
    <sheet name="MAI" sheetId="5" r:id="rId5"/>
    <sheet name="IUNIE" sheetId="6" r:id="rId6"/>
    <sheet name="IULIE" sheetId="7" r:id="rId7"/>
    <sheet name="AUGUST" sheetId="8" r:id="rId8"/>
    <sheet name="SEPTEMBRIE" sheetId="9" r:id="rId9"/>
    <sheet name="OCTOMBRIE" sheetId="10" r:id="rId10"/>
    <sheet name="NOIEMBRIE" sheetId="11" r:id="rId11"/>
  </sheets>
  <calcPr calcId="145621"/>
</workbook>
</file>

<file path=xl/calcChain.xml><?xml version="1.0" encoding="utf-8"?>
<calcChain xmlns="http://schemas.openxmlformats.org/spreadsheetml/2006/main">
  <c r="F24" i="10" l="1"/>
  <c r="G24" i="10"/>
  <c r="E24" i="10"/>
  <c r="I36" i="10" l="1"/>
  <c r="J36" i="10"/>
  <c r="I35" i="10"/>
  <c r="J35" i="10"/>
  <c r="H35" i="10"/>
  <c r="I25" i="10"/>
  <c r="J25" i="10"/>
  <c r="H24" i="10"/>
  <c r="F25" i="10"/>
  <c r="G25" i="10"/>
  <c r="H25" i="10"/>
  <c r="E25" i="10"/>
  <c r="G35" i="10"/>
  <c r="F35" i="10"/>
  <c r="E35" i="10"/>
  <c r="J28" i="10"/>
  <c r="I28" i="10"/>
  <c r="H28" i="10"/>
  <c r="G28" i="10"/>
  <c r="G36" i="10" s="1"/>
  <c r="F28" i="10"/>
  <c r="E28" i="10"/>
  <c r="E36" i="10" s="1"/>
  <c r="J24" i="10"/>
  <c r="I24" i="10"/>
  <c r="J19" i="10"/>
  <c r="I19" i="10"/>
  <c r="H19" i="10"/>
  <c r="H36" i="10" s="1"/>
  <c r="H37" i="10" s="1"/>
  <c r="J16" i="10"/>
  <c r="I16" i="10"/>
  <c r="H16" i="10"/>
  <c r="G16" i="10"/>
  <c r="F16" i="10"/>
  <c r="F36" i="10" s="1"/>
  <c r="E16" i="10"/>
  <c r="J14" i="10"/>
  <c r="I14" i="10"/>
  <c r="H14" i="10"/>
  <c r="G14" i="10"/>
  <c r="F14" i="10"/>
  <c r="E14" i="10"/>
  <c r="J13" i="10"/>
  <c r="I13" i="10"/>
  <c r="H13" i="10"/>
  <c r="G13" i="10"/>
  <c r="F13" i="10"/>
  <c r="E13" i="10"/>
  <c r="J12" i="10"/>
  <c r="I12" i="10"/>
  <c r="H12" i="10"/>
  <c r="G12" i="10"/>
  <c r="F12" i="10"/>
  <c r="E12" i="10"/>
  <c r="J32" i="9"/>
  <c r="I32" i="9"/>
  <c r="H32" i="9"/>
  <c r="G32" i="9"/>
  <c r="F32" i="9"/>
  <c r="E32" i="9"/>
  <c r="J25" i="9"/>
  <c r="I25" i="9"/>
  <c r="H25" i="9"/>
  <c r="G25" i="9"/>
  <c r="F25" i="9"/>
  <c r="E25" i="9"/>
  <c r="J23" i="9"/>
  <c r="I23" i="9"/>
  <c r="H23" i="9"/>
  <c r="G23" i="9"/>
  <c r="F23" i="9"/>
  <c r="E23" i="9"/>
  <c r="J18" i="9"/>
  <c r="I18" i="9"/>
  <c r="H18" i="9"/>
  <c r="J15" i="9"/>
  <c r="J33" i="9" s="1"/>
  <c r="I15" i="9"/>
  <c r="I33" i="9" s="1"/>
  <c r="H15" i="9"/>
  <c r="H33" i="9" s="1"/>
  <c r="G15" i="9"/>
  <c r="G33" i="9" s="1"/>
  <c r="F15" i="9"/>
  <c r="F33" i="9" s="1"/>
  <c r="E15" i="9"/>
  <c r="E33" i="9" s="1"/>
  <c r="J13" i="9"/>
  <c r="I13" i="9"/>
  <c r="H13" i="9"/>
  <c r="G13" i="9"/>
  <c r="F13" i="9"/>
  <c r="E13" i="9"/>
  <c r="J12" i="9"/>
  <c r="I12" i="9"/>
  <c r="H12" i="9"/>
  <c r="G12" i="9"/>
  <c r="F12" i="9"/>
  <c r="E12" i="9"/>
  <c r="J11" i="9"/>
  <c r="I11" i="9"/>
  <c r="H11" i="9"/>
  <c r="G11" i="9"/>
  <c r="F11" i="9"/>
  <c r="E11" i="9"/>
  <c r="J32" i="8"/>
  <c r="I32" i="8"/>
  <c r="H32" i="8"/>
  <c r="G32" i="8"/>
  <c r="F32" i="8"/>
  <c r="E32" i="8"/>
  <c r="J25" i="8"/>
  <c r="I25" i="8"/>
  <c r="H25" i="8"/>
  <c r="G25" i="8"/>
  <c r="F25" i="8"/>
  <c r="E25" i="8"/>
  <c r="J23" i="8"/>
  <c r="I23" i="8"/>
  <c r="H23" i="8"/>
  <c r="G23" i="8"/>
  <c r="F23" i="8"/>
  <c r="E23" i="8"/>
  <c r="J18" i="8"/>
  <c r="I18" i="8"/>
  <c r="H18" i="8"/>
  <c r="J15" i="8"/>
  <c r="I15" i="8"/>
  <c r="I33" i="8" s="1"/>
  <c r="H15" i="8"/>
  <c r="G15" i="8"/>
  <c r="G33" i="8" s="1"/>
  <c r="F15" i="8"/>
  <c r="E15" i="8"/>
  <c r="E33" i="8" s="1"/>
  <c r="J13" i="8"/>
  <c r="I13" i="8"/>
  <c r="H13" i="8"/>
  <c r="G13" i="8"/>
  <c r="F13" i="8"/>
  <c r="E13" i="8"/>
  <c r="J12" i="8"/>
  <c r="I12" i="8"/>
  <c r="H12" i="8"/>
  <c r="G12" i="8"/>
  <c r="F12" i="8"/>
  <c r="E12" i="8"/>
  <c r="J11" i="8"/>
  <c r="I11" i="8"/>
  <c r="H11" i="8"/>
  <c r="G11" i="8"/>
  <c r="F11" i="8"/>
  <c r="E11" i="8"/>
  <c r="E37" i="10" l="1"/>
  <c r="G37" i="10"/>
  <c r="I37" i="10"/>
  <c r="F37" i="10"/>
  <c r="J37" i="10"/>
  <c r="E34" i="9"/>
  <c r="G34" i="9"/>
  <c r="I34" i="9"/>
  <c r="F34" i="9"/>
  <c r="H34" i="9"/>
  <c r="J34" i="9"/>
  <c r="F33" i="8"/>
  <c r="H33" i="8"/>
  <c r="J33" i="8"/>
  <c r="J34" i="8" s="1"/>
  <c r="E34" i="8"/>
  <c r="G34" i="8"/>
  <c r="I34" i="8"/>
  <c r="F34" i="8"/>
  <c r="H34" i="8"/>
  <c r="J32" i="7"/>
  <c r="I32" i="7"/>
  <c r="H32" i="7"/>
  <c r="H34" i="7" s="1"/>
  <c r="G32" i="7"/>
  <c r="F32" i="7"/>
  <c r="E32" i="7"/>
  <c r="J25" i="7"/>
  <c r="J23" i="7" s="1"/>
  <c r="I25" i="7"/>
  <c r="I23" i="7" s="1"/>
  <c r="H25" i="7"/>
  <c r="G25" i="7"/>
  <c r="G33" i="7" s="1"/>
  <c r="F25" i="7"/>
  <c r="E25" i="7"/>
  <c r="E33" i="7" s="1"/>
  <c r="H23" i="7"/>
  <c r="G23" i="7"/>
  <c r="F23" i="7"/>
  <c r="E23" i="7"/>
  <c r="J18" i="7"/>
  <c r="I18" i="7"/>
  <c r="I33" i="7" s="1"/>
  <c r="H18" i="7"/>
  <c r="J15" i="7"/>
  <c r="J33" i="7" s="1"/>
  <c r="I15" i="7"/>
  <c r="H15" i="7"/>
  <c r="H33" i="7" s="1"/>
  <c r="G15" i="7"/>
  <c r="F15" i="7"/>
  <c r="F33" i="7" s="1"/>
  <c r="E15" i="7"/>
  <c r="J13" i="7"/>
  <c r="I13" i="7"/>
  <c r="H13" i="7"/>
  <c r="G13" i="7"/>
  <c r="F13" i="7"/>
  <c r="E13" i="7"/>
  <c r="J12" i="7"/>
  <c r="I12" i="7"/>
  <c r="H12" i="7"/>
  <c r="G12" i="7"/>
  <c r="F12" i="7"/>
  <c r="E12" i="7"/>
  <c r="J11" i="7"/>
  <c r="I11" i="7"/>
  <c r="H11" i="7"/>
  <c r="G11" i="7"/>
  <c r="F11" i="7"/>
  <c r="E11" i="7"/>
  <c r="F34" i="7" l="1"/>
  <c r="J34" i="7"/>
  <c r="E34" i="7"/>
  <c r="G34" i="7"/>
  <c r="I34" i="7"/>
  <c r="J32" i="6"/>
  <c r="I32" i="6"/>
  <c r="H32" i="6"/>
  <c r="G32" i="6"/>
  <c r="F32" i="6"/>
  <c r="E32" i="6"/>
  <c r="J25" i="6"/>
  <c r="I25" i="6"/>
  <c r="H25" i="6"/>
  <c r="G25" i="6"/>
  <c r="F25" i="6"/>
  <c r="F33" i="6" s="1"/>
  <c r="E25" i="6"/>
  <c r="J23" i="6"/>
  <c r="I23" i="6"/>
  <c r="H23" i="6"/>
  <c r="G23" i="6"/>
  <c r="F23" i="6"/>
  <c r="E23" i="6"/>
  <c r="J18" i="6"/>
  <c r="J33" i="6" s="1"/>
  <c r="I18" i="6"/>
  <c r="H18" i="6"/>
  <c r="H33" i="6" s="1"/>
  <c r="J15" i="6"/>
  <c r="I15" i="6"/>
  <c r="I33" i="6" s="1"/>
  <c r="H15" i="6"/>
  <c r="G15" i="6"/>
  <c r="G33" i="6" s="1"/>
  <c r="F15" i="6"/>
  <c r="E15" i="6"/>
  <c r="E33" i="6" s="1"/>
  <c r="J13" i="6"/>
  <c r="I13" i="6"/>
  <c r="H13" i="6"/>
  <c r="G13" i="6"/>
  <c r="F13" i="6"/>
  <c r="E13" i="6"/>
  <c r="J12" i="6"/>
  <c r="I12" i="6"/>
  <c r="H12" i="6"/>
  <c r="G12" i="6"/>
  <c r="F12" i="6"/>
  <c r="E12" i="6"/>
  <c r="J11" i="6"/>
  <c r="I11" i="6"/>
  <c r="H11" i="6"/>
  <c r="G11" i="6"/>
  <c r="F11" i="6"/>
  <c r="E11" i="6"/>
  <c r="F13" i="5"/>
  <c r="G13" i="5"/>
  <c r="I13" i="5"/>
  <c r="J13" i="5"/>
  <c r="I12" i="5"/>
  <c r="J12" i="5"/>
  <c r="J32" i="5"/>
  <c r="I32" i="5"/>
  <c r="H32" i="5"/>
  <c r="G32" i="5"/>
  <c r="F32" i="5"/>
  <c r="E32" i="5"/>
  <c r="E34" i="5" s="1"/>
  <c r="J25" i="5"/>
  <c r="I25" i="5"/>
  <c r="H25" i="5"/>
  <c r="G25" i="5"/>
  <c r="F25" i="5"/>
  <c r="E25" i="5"/>
  <c r="J23" i="5"/>
  <c r="I23" i="5"/>
  <c r="H23" i="5"/>
  <c r="G23" i="5"/>
  <c r="F23" i="5"/>
  <c r="E23" i="5"/>
  <c r="J18" i="5"/>
  <c r="I18" i="5"/>
  <c r="H18" i="5"/>
  <c r="J15" i="5"/>
  <c r="J33" i="5" s="1"/>
  <c r="I15" i="5"/>
  <c r="I33" i="5" s="1"/>
  <c r="H15" i="5"/>
  <c r="H33" i="5" s="1"/>
  <c r="G15" i="5"/>
  <c r="G33" i="5" s="1"/>
  <c r="F15" i="5"/>
  <c r="F33" i="5" s="1"/>
  <c r="E15" i="5"/>
  <c r="E33" i="5" s="1"/>
  <c r="H13" i="5"/>
  <c r="E13" i="5"/>
  <c r="H12" i="5"/>
  <c r="G12" i="5"/>
  <c r="F12" i="5"/>
  <c r="E12" i="5"/>
  <c r="J11" i="5"/>
  <c r="I11" i="5"/>
  <c r="H11" i="5"/>
  <c r="G11" i="5"/>
  <c r="F11" i="5"/>
  <c r="E11" i="5"/>
  <c r="E34" i="6" l="1"/>
  <c r="G34" i="6"/>
  <c r="I34" i="6"/>
  <c r="F34" i="6"/>
  <c r="H34" i="6"/>
  <c r="J34" i="6"/>
  <c r="I34" i="5"/>
  <c r="G34" i="5"/>
  <c r="F34" i="5"/>
  <c r="H34" i="5"/>
  <c r="J34" i="5"/>
  <c r="J32" i="4"/>
  <c r="I32" i="4"/>
  <c r="H32" i="4"/>
  <c r="G32" i="4"/>
  <c r="F32" i="4"/>
  <c r="E32" i="4"/>
  <c r="J25" i="4"/>
  <c r="I25" i="4"/>
  <c r="I23" i="4" s="1"/>
  <c r="H25" i="4"/>
  <c r="G25" i="4"/>
  <c r="G33" i="4" s="1"/>
  <c r="F25" i="4"/>
  <c r="E25" i="4"/>
  <c r="E33" i="4" s="1"/>
  <c r="J23" i="4"/>
  <c r="H23" i="4"/>
  <c r="G23" i="4"/>
  <c r="F23" i="4"/>
  <c r="E23" i="4"/>
  <c r="J18" i="4"/>
  <c r="I18" i="4"/>
  <c r="I33" i="4" s="1"/>
  <c r="H18" i="4"/>
  <c r="J15" i="4"/>
  <c r="J33" i="4" s="1"/>
  <c r="I15" i="4"/>
  <c r="H15" i="4"/>
  <c r="H33" i="4" s="1"/>
  <c r="G15" i="4"/>
  <c r="F15" i="4"/>
  <c r="F33" i="4" s="1"/>
  <c r="E15" i="4"/>
  <c r="J13" i="4"/>
  <c r="I13" i="4"/>
  <c r="H13" i="4"/>
  <c r="G13" i="4"/>
  <c r="F13" i="4"/>
  <c r="E13" i="4"/>
  <c r="J12" i="4"/>
  <c r="I12" i="4"/>
  <c r="H12" i="4"/>
  <c r="G12" i="4"/>
  <c r="F12" i="4"/>
  <c r="E12" i="4"/>
  <c r="J11" i="4"/>
  <c r="I11" i="4"/>
  <c r="H11" i="4"/>
  <c r="G11" i="4"/>
  <c r="F11" i="4"/>
  <c r="E11" i="4"/>
  <c r="E34" i="4" l="1"/>
  <c r="G34" i="4"/>
  <c r="I34" i="4"/>
  <c r="F34" i="4"/>
  <c r="H34" i="4"/>
  <c r="J34" i="4"/>
  <c r="F13" i="3"/>
  <c r="G13" i="3"/>
  <c r="J32" i="3"/>
  <c r="I32" i="3"/>
  <c r="H32" i="3"/>
  <c r="G32" i="3"/>
  <c r="F32" i="3"/>
  <c r="E32" i="3"/>
  <c r="J25" i="3"/>
  <c r="I25" i="3"/>
  <c r="H25" i="3"/>
  <c r="G25" i="3"/>
  <c r="G33" i="3" s="1"/>
  <c r="F25" i="3"/>
  <c r="E25" i="3"/>
  <c r="E33" i="3" s="1"/>
  <c r="J23" i="3"/>
  <c r="I23" i="3"/>
  <c r="H23" i="3"/>
  <c r="G23" i="3"/>
  <c r="F23" i="3"/>
  <c r="E23" i="3"/>
  <c r="J18" i="3"/>
  <c r="I18" i="3"/>
  <c r="I33" i="3" s="1"/>
  <c r="H18" i="3"/>
  <c r="J15" i="3"/>
  <c r="J33" i="3" s="1"/>
  <c r="I15" i="3"/>
  <c r="H15" i="3"/>
  <c r="H33" i="3" s="1"/>
  <c r="G15" i="3"/>
  <c r="F15" i="3"/>
  <c r="F33" i="3" s="1"/>
  <c r="E15" i="3"/>
  <c r="J13" i="3"/>
  <c r="I13" i="3"/>
  <c r="H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E34" i="3" l="1"/>
  <c r="G34" i="3"/>
  <c r="I34" i="3"/>
  <c r="F34" i="3"/>
  <c r="H34" i="3"/>
  <c r="J34" i="3"/>
  <c r="J12" i="2"/>
  <c r="G13" i="2"/>
  <c r="F32" i="2" l="1"/>
  <c r="G32" i="2"/>
  <c r="E32" i="2"/>
  <c r="J18" i="2"/>
  <c r="I18" i="2"/>
  <c r="H18" i="2"/>
  <c r="F12" i="2"/>
  <c r="G12" i="2"/>
  <c r="E12" i="2"/>
  <c r="J32" i="2"/>
  <c r="I32" i="2"/>
  <c r="H32" i="2"/>
  <c r="J25" i="2"/>
  <c r="I25" i="2"/>
  <c r="I23" i="2" s="1"/>
  <c r="H25" i="2"/>
  <c r="G25" i="2"/>
  <c r="G23" i="2" s="1"/>
  <c r="F25" i="2"/>
  <c r="F23" i="2" s="1"/>
  <c r="E25" i="2"/>
  <c r="E23" i="2" s="1"/>
  <c r="J15" i="2"/>
  <c r="I15" i="2"/>
  <c r="H15" i="2"/>
  <c r="G15" i="2"/>
  <c r="F15" i="2"/>
  <c r="E15" i="2"/>
  <c r="J13" i="2"/>
  <c r="I13" i="2"/>
  <c r="H13" i="2"/>
  <c r="F13" i="2"/>
  <c r="E13" i="2"/>
  <c r="J11" i="2"/>
  <c r="I12" i="2"/>
  <c r="I11" i="2" s="1"/>
  <c r="H12" i="2"/>
  <c r="H11" i="2" s="1"/>
  <c r="G11" i="2" l="1"/>
  <c r="E11" i="2"/>
  <c r="F11" i="2"/>
  <c r="G33" i="2"/>
  <c r="G34" i="2" s="1"/>
  <c r="I33" i="2"/>
  <c r="I34" i="2" s="1"/>
  <c r="H33" i="2"/>
  <c r="H34" i="2" s="1"/>
  <c r="J33" i="2"/>
  <c r="J34" i="2" s="1"/>
  <c r="H23" i="2"/>
  <c r="J23" i="2"/>
  <c r="F33" i="2"/>
  <c r="F34" i="2" s="1"/>
  <c r="E33" i="2"/>
  <c r="E34" i="2" s="1"/>
  <c r="E39" i="1"/>
  <c r="D39" i="1"/>
  <c r="B39" i="1"/>
  <c r="C38" i="1"/>
  <c r="F38" i="1" s="1"/>
  <c r="C37" i="1"/>
  <c r="F37" i="1" s="1"/>
  <c r="C36" i="1"/>
  <c r="F36" i="1" s="1"/>
  <c r="C35" i="1"/>
  <c r="C39" i="1" s="1"/>
  <c r="E29" i="1"/>
  <c r="C29" i="1"/>
  <c r="B29" i="1"/>
  <c r="F28" i="1"/>
  <c r="D28" i="1"/>
  <c r="G28" i="1" s="1"/>
  <c r="F27" i="1"/>
  <c r="D27" i="1"/>
  <c r="G27" i="1" s="1"/>
  <c r="F26" i="1"/>
  <c r="F29" i="1" s="1"/>
  <c r="D26" i="1"/>
  <c r="G26" i="1" s="1"/>
  <c r="F25" i="1"/>
  <c r="D25" i="1"/>
  <c r="D29" i="1" s="1"/>
  <c r="G19" i="1"/>
  <c r="F19" i="1"/>
  <c r="E19" i="1"/>
  <c r="C19" i="1"/>
  <c r="B19" i="1"/>
  <c r="H18" i="1"/>
  <c r="I18" i="1" s="1"/>
  <c r="F18" i="1"/>
  <c r="D18" i="1"/>
  <c r="H17" i="1"/>
  <c r="I17" i="1" s="1"/>
  <c r="F17" i="1"/>
  <c r="D17" i="1"/>
  <c r="H16" i="1"/>
  <c r="I16" i="1" s="1"/>
  <c r="F16" i="1"/>
  <c r="D16" i="1"/>
  <c r="H15" i="1"/>
  <c r="I15" i="1" s="1"/>
  <c r="I19" i="1" s="1"/>
  <c r="F15" i="1"/>
  <c r="D15" i="1"/>
  <c r="D19" i="1" s="1"/>
  <c r="D8" i="1"/>
  <c r="C8" i="1"/>
  <c r="D7" i="1"/>
  <c r="C7" i="1"/>
  <c r="D6" i="1"/>
  <c r="D9" i="1" s="1"/>
  <c r="C6" i="1"/>
  <c r="G29" i="1" l="1"/>
  <c r="H19" i="1"/>
  <c r="G25" i="1"/>
  <c r="F35" i="1"/>
  <c r="F39" i="1" s="1"/>
</calcChain>
</file>

<file path=xl/sharedStrings.xml><?xml version="1.0" encoding="utf-8"?>
<sst xmlns="http://schemas.openxmlformats.org/spreadsheetml/2006/main" count="686" uniqueCount="87">
  <si>
    <t>BUGET DE STAT BUNURI SI SERVICII AAPL</t>
  </si>
  <si>
    <t>mii lei</t>
  </si>
  <si>
    <t>Judet</t>
  </si>
  <si>
    <t>PN I BOLI TRANSMISIBILE</t>
  </si>
  <si>
    <t>TOTAL</t>
  </si>
  <si>
    <t>Trimestrul</t>
  </si>
  <si>
    <t>3.HIV</t>
  </si>
  <si>
    <t>Total PN I</t>
  </si>
  <si>
    <t>DAMBOVITA</t>
  </si>
  <si>
    <t>TRIM. I</t>
  </si>
  <si>
    <t>TRIM. II</t>
  </si>
  <si>
    <t>TRIM. III</t>
  </si>
  <si>
    <t>TRIM. IV</t>
  </si>
  <si>
    <t>TOTAL AN</t>
  </si>
  <si>
    <t>VENITURI PROPRII BUNURI SI SERVICII AAPL</t>
  </si>
  <si>
    <t>PN IV BOLI NETRANSMISIBILE</t>
  </si>
  <si>
    <t>VI PN SANATATEA FEMEII SI COPILULUI</t>
  </si>
  <si>
    <t>4.TBC</t>
  </si>
  <si>
    <t>1. Depistare CCU</t>
  </si>
  <si>
    <t>Total PN IV</t>
  </si>
  <si>
    <t>3.4.Sd. Izoim. Rh</t>
  </si>
  <si>
    <t>TOTAL PN VI</t>
  </si>
  <si>
    <t>BUGET DE STAT BUNURI SI SERVICII DSP</t>
  </si>
  <si>
    <t>PN VI SANATATEA FEMEII SI COPILULUI</t>
  </si>
  <si>
    <t>1. VACCINARE</t>
  </si>
  <si>
    <t xml:space="preserve">1.AMELIORAREA STARII DE NUTRITIE </t>
  </si>
  <si>
    <t>1.2. Profil. distrof. prin admin. de lapte praf</t>
  </si>
  <si>
    <t>Total PN VI</t>
  </si>
  <si>
    <t>VENITURI PROPRII BUNURI SI SERVICII DSP</t>
  </si>
  <si>
    <t>PN II Monitorizare fact. mediu</t>
  </si>
  <si>
    <t>Total PN V</t>
  </si>
  <si>
    <t>2. BTP</t>
  </si>
  <si>
    <t>Nr. Crt.</t>
  </si>
  <si>
    <t>Program National de Sanatate</t>
  </si>
  <si>
    <t>Unitatea care deruleaza</t>
  </si>
  <si>
    <t>Subprogram</t>
  </si>
  <si>
    <t>Buget de stat</t>
  </si>
  <si>
    <t>Venituri proprii</t>
  </si>
  <si>
    <t>Prevedere</t>
  </si>
  <si>
    <t>Finantare</t>
  </si>
  <si>
    <t>Plata</t>
  </si>
  <si>
    <t>P.N. I.1 Imunizare</t>
  </si>
  <si>
    <t>DSP</t>
  </si>
  <si>
    <t>P.N.I.2 boli prioritare</t>
  </si>
  <si>
    <t>P.N.II factori de mediu</t>
  </si>
  <si>
    <t>P.N. I.3 HIV</t>
  </si>
  <si>
    <t>JUDET</t>
  </si>
  <si>
    <t>Total</t>
  </si>
  <si>
    <t>I.3.1</t>
  </si>
  <si>
    <t>Preventie</t>
  </si>
  <si>
    <t>I.3.2</t>
  </si>
  <si>
    <t>Tratament</t>
  </si>
  <si>
    <t>DSP                 I.3.1</t>
  </si>
  <si>
    <t>Spitalul Jud. de Urg. Targoviste</t>
  </si>
  <si>
    <t>P.N. I.4 TBC</t>
  </si>
  <si>
    <t>Sp. Jud. de Urg. Targoviste</t>
  </si>
  <si>
    <t>Sp. Municipal Moreni</t>
  </si>
  <si>
    <t>Sp. Or. Gaesti</t>
  </si>
  <si>
    <t>Sp. Or. Pucioasa</t>
  </si>
  <si>
    <t>P.N.VI. Mama si copil</t>
  </si>
  <si>
    <t>P.N.VI.1.3 - Lapte praf</t>
  </si>
  <si>
    <t>P.N. VI.1.4 Malnutritie</t>
  </si>
  <si>
    <t>P.N. VI.2.1 ATI NN</t>
  </si>
  <si>
    <t>P.N. VI.3.4 Izoimunizare Rh</t>
  </si>
  <si>
    <t>PN TRATAMENT IN STRAINATATE</t>
  </si>
  <si>
    <t>P.N. Axa Prioritara ATI</t>
  </si>
  <si>
    <t>P.N.VI.1 Screening cancer col uterin</t>
  </si>
  <si>
    <t>TOTAL DSP</t>
  </si>
  <si>
    <t>TOTAL AAPL</t>
  </si>
  <si>
    <t>TOTAL GENERAL</t>
  </si>
  <si>
    <t>V.1.Interventii pentru un stil de viaţă sănătos</t>
  </si>
  <si>
    <t>V.3.Supravegherea stării de sănătate a populaţiei generale</t>
  </si>
  <si>
    <t>07,03,2016</t>
  </si>
  <si>
    <t>PNS 2016</t>
  </si>
  <si>
    <t>28,03,2016</t>
  </si>
  <si>
    <t>28,04,2016</t>
  </si>
  <si>
    <t>31,05,2016</t>
  </si>
  <si>
    <t>06,07,2016</t>
  </si>
  <si>
    <t>08,08,2016</t>
  </si>
  <si>
    <t>08,09,2016</t>
  </si>
  <si>
    <t>07,10,2016</t>
  </si>
  <si>
    <t>07,11,2016</t>
  </si>
  <si>
    <t>Mortalitate materna</t>
  </si>
  <si>
    <t>Lapte praf</t>
  </si>
  <si>
    <t>TOTAL P.N.VI.</t>
  </si>
  <si>
    <t>AAPL</t>
  </si>
  <si>
    <t>P.N. I.5 Inf. Nosocomiale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</si>
</sst>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</font>
    <font>
      <sz val="10"/>
      <color indexed="17"/>
      <name val="Arial"/>
    </font>
    <font>
      <b/>
      <i/>
      <sz val="10"/>
      <name val="Arial"/>
      <family val="2"/>
    </font>
    <font>
      <sz val="10"/>
      <color indexed="12"/>
      <name val="Arial"/>
    </font>
    <font>
      <i/>
      <sz val="10"/>
      <color indexed="12"/>
      <name val="Arial"/>
    </font>
    <font>
      <b/>
      <sz val="10"/>
      <color indexed="17"/>
      <name val="Arial"/>
    </font>
    <font>
      <b/>
      <sz val="10"/>
      <color indexed="12"/>
      <name val="Arial"/>
    </font>
    <font>
      <b/>
      <sz val="12"/>
      <name val="Arial"/>
      <family val="2"/>
    </font>
    <font>
      <b/>
      <sz val="10"/>
      <color indexed="17"/>
      <name val="Arial"/>
      <family val="2"/>
    </font>
    <font>
      <sz val="11"/>
      <color theme="3"/>
      <name val="Calibri"/>
      <family val="2"/>
      <charset val="238"/>
      <scheme val="minor"/>
    </font>
    <font>
      <sz val="10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 applyAlignment="1"/>
    <xf numFmtId="0" fontId="6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19" xfId="0" applyNumberFormat="1" applyFont="1" applyBorder="1"/>
    <xf numFmtId="0" fontId="1" fillId="0" borderId="4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22" xfId="0" applyBorder="1"/>
    <xf numFmtId="0" fontId="8" fillId="0" borderId="23" xfId="0" applyFont="1" applyBorder="1" applyAlignment="1">
      <alignment wrapText="1"/>
    </xf>
    <xf numFmtId="0" fontId="8" fillId="0" borderId="24" xfId="0" applyFont="1" applyBorder="1"/>
    <xf numFmtId="0" fontId="8" fillId="0" borderId="25" xfId="0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4" fontId="8" fillId="0" borderId="26" xfId="0" applyNumberFormat="1" applyFont="1" applyBorder="1"/>
    <xf numFmtId="4" fontId="8" fillId="0" borderId="24" xfId="0" applyNumberFormat="1" applyFont="1" applyBorder="1"/>
    <xf numFmtId="0" fontId="0" fillId="0" borderId="27" xfId="0" applyBorder="1"/>
    <xf numFmtId="0" fontId="8" fillId="0" borderId="6" xfId="0" applyFont="1" applyBorder="1" applyAlignment="1">
      <alignment wrapText="1"/>
    </xf>
    <xf numFmtId="0" fontId="8" fillId="0" borderId="28" xfId="0" applyFont="1" applyBorder="1"/>
    <xf numFmtId="0" fontId="8" fillId="0" borderId="3" xfId="0" applyFont="1" applyBorder="1"/>
    <xf numFmtId="3" fontId="8" fillId="0" borderId="27" xfId="0" applyNumberFormat="1" applyFont="1" applyBorder="1"/>
    <xf numFmtId="3" fontId="8" fillId="0" borderId="6" xfId="0" applyNumberFormat="1" applyFont="1" applyBorder="1"/>
    <xf numFmtId="4" fontId="8" fillId="0" borderId="2" xfId="0" applyNumberFormat="1" applyFont="1" applyBorder="1"/>
    <xf numFmtId="4" fontId="8" fillId="0" borderId="28" xfId="0" applyNumberFormat="1" applyFont="1" applyBorder="1"/>
    <xf numFmtId="0" fontId="0" fillId="0" borderId="29" xfId="0" applyBorder="1"/>
    <xf numFmtId="0" fontId="8" fillId="0" borderId="30" xfId="0" applyFont="1" applyBorder="1"/>
    <xf numFmtId="0" fontId="8" fillId="0" borderId="31" xfId="0" applyFont="1" applyBorder="1"/>
    <xf numFmtId="3" fontId="8" fillId="0" borderId="29" xfId="0" applyNumberFormat="1" applyFont="1" applyBorder="1"/>
    <xf numFmtId="3" fontId="8" fillId="0" borderId="1" xfId="0" applyNumberFormat="1" applyFont="1" applyBorder="1"/>
    <xf numFmtId="4" fontId="8" fillId="0" borderId="32" xfId="0" applyNumberFormat="1" applyFont="1" applyBorder="1"/>
    <xf numFmtId="4" fontId="8" fillId="0" borderId="30" xfId="0" applyNumberFormat="1" applyFont="1" applyBorder="1"/>
    <xf numFmtId="0" fontId="1" fillId="0" borderId="36" xfId="0" applyFont="1" applyFill="1" applyBorder="1" applyAlignment="1">
      <alignment horizontal="right"/>
    </xf>
    <xf numFmtId="0" fontId="1" fillId="0" borderId="37" xfId="0" applyFont="1" applyFill="1" applyBorder="1" applyAlignment="1">
      <alignment horizontal="right"/>
    </xf>
    <xf numFmtId="0" fontId="9" fillId="0" borderId="38" xfId="0" applyFon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9" fillId="0" borderId="38" xfId="0" applyNumberFormat="1" applyFont="1" applyBorder="1"/>
    <xf numFmtId="3" fontId="1" fillId="0" borderId="39" xfId="0" applyNumberFormat="1" applyFont="1" applyFill="1" applyBorder="1"/>
    <xf numFmtId="3" fontId="1" fillId="0" borderId="40" xfId="0" applyNumberFormat="1" applyFont="1" applyFill="1" applyBorder="1"/>
    <xf numFmtId="3" fontId="1" fillId="0" borderId="41" xfId="0" applyNumberFormat="1" applyFont="1" applyFill="1" applyBorder="1"/>
    <xf numFmtId="0" fontId="8" fillId="4" borderId="42" xfId="0" applyFont="1" applyFill="1" applyBorder="1"/>
    <xf numFmtId="0" fontId="8" fillId="4" borderId="16" xfId="0" applyFont="1" applyFill="1" applyBorder="1"/>
    <xf numFmtId="3" fontId="8" fillId="4" borderId="19" xfId="0" applyNumberFormat="1" applyFont="1" applyFill="1" applyBorder="1"/>
    <xf numFmtId="3" fontId="8" fillId="4" borderId="4" xfId="0" applyNumberFormat="1" applyFont="1" applyFill="1" applyBorder="1"/>
    <xf numFmtId="4" fontId="8" fillId="4" borderId="20" xfId="0" applyNumberFormat="1" applyFont="1" applyFill="1" applyBorder="1"/>
    <xf numFmtId="4" fontId="8" fillId="4" borderId="21" xfId="0" applyNumberFormat="1" applyFont="1" applyFill="1" applyBorder="1"/>
    <xf numFmtId="0" fontId="10" fillId="5" borderId="43" xfId="0" applyFont="1" applyFill="1" applyBorder="1"/>
    <xf numFmtId="0" fontId="10" fillId="5" borderId="33" xfId="0" applyFont="1" applyFill="1" applyBorder="1"/>
    <xf numFmtId="3" fontId="10" fillId="5" borderId="22" xfId="0" applyNumberFormat="1" applyFont="1" applyFill="1" applyBorder="1"/>
    <xf numFmtId="3" fontId="10" fillId="5" borderId="23" xfId="0" applyNumberFormat="1" applyFont="1" applyFill="1" applyBorder="1"/>
    <xf numFmtId="3" fontId="10" fillId="5" borderId="26" xfId="0" applyNumberFormat="1" applyFont="1" applyFill="1" applyBorder="1"/>
    <xf numFmtId="3" fontId="10" fillId="5" borderId="24" xfId="0" applyNumberFormat="1" applyFont="1" applyFill="1" applyBorder="1"/>
    <xf numFmtId="0" fontId="10" fillId="0" borderId="36" xfId="0" applyFont="1" applyFill="1" applyBorder="1" applyAlignment="1">
      <alignment horizontal="right"/>
    </xf>
    <xf numFmtId="0" fontId="11" fillId="0" borderId="2" xfId="0" applyFont="1" applyBorder="1"/>
    <xf numFmtId="3" fontId="11" fillId="0" borderId="27" xfId="0" applyNumberFormat="1" applyFont="1" applyBorder="1"/>
    <xf numFmtId="3" fontId="11" fillId="0" borderId="6" xfId="0" applyNumberFormat="1" applyFont="1" applyBorder="1"/>
    <xf numFmtId="4" fontId="11" fillId="0" borderId="2" xfId="0" applyNumberFormat="1" applyFont="1" applyBorder="1"/>
    <xf numFmtId="0" fontId="0" fillId="0" borderId="39" xfId="0" applyBorder="1"/>
    <xf numFmtId="0" fontId="10" fillId="0" borderId="37" xfId="0" applyFont="1" applyFill="1" applyBorder="1" applyAlignment="1">
      <alignment horizontal="right"/>
    </xf>
    <xf numFmtId="0" fontId="11" fillId="0" borderId="38" xfId="0" applyFont="1" applyBorder="1"/>
    <xf numFmtId="3" fontId="11" fillId="0" borderId="39" xfId="0" applyNumberFormat="1" applyFont="1" applyBorder="1"/>
    <xf numFmtId="3" fontId="11" fillId="0" borderId="40" xfId="0" applyNumberFormat="1" applyFont="1" applyBorder="1"/>
    <xf numFmtId="4" fontId="11" fillId="0" borderId="38" xfId="0" applyNumberFormat="1" applyFont="1" applyBorder="1"/>
    <xf numFmtId="3" fontId="10" fillId="0" borderId="6" xfId="0" applyNumberFormat="1" applyFont="1" applyBorder="1"/>
    <xf numFmtId="3" fontId="10" fillId="0" borderId="40" xfId="0" applyNumberFormat="1" applyFont="1" applyBorder="1"/>
    <xf numFmtId="3" fontId="1" fillId="3" borderId="46" xfId="0" applyNumberFormat="1" applyFont="1" applyFill="1" applyBorder="1"/>
    <xf numFmtId="4" fontId="10" fillId="0" borderId="28" xfId="0" applyNumberFormat="1" applyFont="1" applyBorder="1"/>
    <xf numFmtId="4" fontId="10" fillId="0" borderId="41" xfId="0" applyNumberFormat="1" applyFont="1" applyBorder="1"/>
    <xf numFmtId="3" fontId="8" fillId="0" borderId="19" xfId="0" applyNumberFormat="1" applyFont="1" applyFill="1" applyBorder="1"/>
    <xf numFmtId="3" fontId="8" fillId="0" borderId="4" xfId="0" applyNumberFormat="1" applyFont="1" applyFill="1" applyBorder="1"/>
    <xf numFmtId="0" fontId="8" fillId="0" borderId="20" xfId="0" applyFont="1" applyFill="1" applyBorder="1"/>
    <xf numFmtId="4" fontId="8" fillId="0" borderId="21" xfId="0" applyNumberFormat="1" applyFont="1" applyFill="1" applyBorder="1"/>
    <xf numFmtId="0" fontId="10" fillId="0" borderId="45" xfId="0" applyFont="1" applyFill="1" applyBorder="1"/>
    <xf numFmtId="0" fontId="10" fillId="0" borderId="9" xfId="0" applyFont="1" applyBorder="1"/>
    <xf numFmtId="3" fontId="10" fillId="0" borderId="45" xfId="0" applyNumberFormat="1" applyFont="1" applyFill="1" applyBorder="1"/>
    <xf numFmtId="3" fontId="10" fillId="0" borderId="46" xfId="0" applyNumberFormat="1" applyFont="1" applyFill="1" applyBorder="1"/>
    <xf numFmtId="0" fontId="10" fillId="0" borderId="47" xfId="0" applyFont="1" applyFill="1" applyBorder="1"/>
    <xf numFmtId="4" fontId="10" fillId="0" borderId="50" xfId="0" applyNumberFormat="1" applyFont="1" applyFill="1" applyBorder="1"/>
    <xf numFmtId="3" fontId="10" fillId="0" borderId="19" xfId="0" applyNumberFormat="1" applyFont="1" applyFill="1" applyBorder="1"/>
    <xf numFmtId="3" fontId="10" fillId="0" borderId="4" xfId="0" applyNumberFormat="1" applyFont="1" applyFill="1" applyBorder="1"/>
    <xf numFmtId="0" fontId="10" fillId="0" borderId="20" xfId="0" applyFont="1" applyBorder="1"/>
    <xf numFmtId="0" fontId="8" fillId="0" borderId="51" xfId="0" applyFont="1" applyBorder="1"/>
    <xf numFmtId="3" fontId="12" fillId="0" borderId="45" xfId="0" applyNumberFormat="1" applyFont="1" applyBorder="1"/>
    <xf numFmtId="3" fontId="12" fillId="0" borderId="46" xfId="0" applyNumberFormat="1" applyFont="1" applyBorder="1"/>
    <xf numFmtId="3" fontId="12" fillId="0" borderId="50" xfId="0" applyNumberFormat="1" applyFont="1" applyBorder="1"/>
    <xf numFmtId="0" fontId="10" fillId="0" borderId="51" xfId="0" applyFont="1" applyBorder="1"/>
    <xf numFmtId="3" fontId="13" fillId="0" borderId="15" xfId="0" applyNumberFormat="1" applyFont="1" applyBorder="1"/>
    <xf numFmtId="3" fontId="13" fillId="0" borderId="48" xfId="0" applyNumberFormat="1" applyFont="1" applyBorder="1"/>
    <xf numFmtId="3" fontId="13" fillId="0" borderId="16" xfId="0" applyNumberFormat="1" applyFont="1" applyBorder="1"/>
    <xf numFmtId="3" fontId="13" fillId="0" borderId="49" xfId="0" applyNumberFormat="1" applyFont="1" applyBorder="1"/>
    <xf numFmtId="0" fontId="14" fillId="0" borderId="8" xfId="0" applyFont="1" applyBorder="1"/>
    <xf numFmtId="3" fontId="14" fillId="0" borderId="15" xfId="0" applyNumberFormat="1" applyFont="1" applyBorder="1"/>
    <xf numFmtId="3" fontId="10" fillId="7" borderId="6" xfId="0" applyNumberFormat="1" applyFont="1" applyFill="1" applyBorder="1"/>
    <xf numFmtId="4" fontId="10" fillId="7" borderId="28" xfId="0" applyNumberFormat="1" applyFont="1" applyFill="1" applyBorder="1"/>
    <xf numFmtId="3" fontId="10" fillId="8" borderId="1" xfId="0" applyNumberFormat="1" applyFont="1" applyFill="1" applyBorder="1"/>
    <xf numFmtId="4" fontId="10" fillId="8" borderId="30" xfId="0" applyNumberFormat="1" applyFont="1" applyFill="1" applyBorder="1"/>
    <xf numFmtId="3" fontId="12" fillId="0" borderId="8" xfId="0" applyNumberFormat="1" applyFont="1" applyBorder="1"/>
    <xf numFmtId="3" fontId="12" fillId="0" borderId="10" xfId="0" applyNumberFormat="1" applyFont="1" applyBorder="1"/>
    <xf numFmtId="0" fontId="10" fillId="2" borderId="6" xfId="0" applyFont="1" applyFill="1" applyBorder="1"/>
    <xf numFmtId="3" fontId="10" fillId="2" borderId="6" xfId="0" applyNumberFormat="1" applyFont="1" applyFill="1" applyBorder="1"/>
    <xf numFmtId="0" fontId="10" fillId="6" borderId="6" xfId="0" applyFont="1" applyFill="1" applyBorder="1"/>
    <xf numFmtId="3" fontId="10" fillId="6" borderId="6" xfId="0" applyNumberFormat="1" applyFont="1" applyFill="1" applyBorder="1"/>
    <xf numFmtId="0" fontId="10" fillId="7" borderId="6" xfId="0" applyFont="1" applyFill="1" applyBorder="1"/>
    <xf numFmtId="0" fontId="1" fillId="0" borderId="52" xfId="0" applyFont="1" applyBorder="1"/>
    <xf numFmtId="0" fontId="0" fillId="2" borderId="53" xfId="0" applyFill="1" applyBorder="1"/>
    <xf numFmtId="0" fontId="0" fillId="6" borderId="53" xfId="0" applyFill="1" applyBorder="1"/>
    <xf numFmtId="0" fontId="0" fillId="7" borderId="53" xfId="0" applyFill="1" applyBorder="1"/>
    <xf numFmtId="0" fontId="0" fillId="8" borderId="53" xfId="0" applyFill="1" applyBorder="1"/>
    <xf numFmtId="3" fontId="10" fillId="2" borderId="28" xfId="0" applyNumberFormat="1" applyFont="1" applyFill="1" applyBorder="1"/>
    <xf numFmtId="0" fontId="0" fillId="6" borderId="27" xfId="0" applyFill="1" applyBorder="1"/>
    <xf numFmtId="4" fontId="10" fillId="6" borderId="28" xfId="0" applyNumberFormat="1" applyFont="1" applyFill="1" applyBorder="1"/>
    <xf numFmtId="0" fontId="0" fillId="7" borderId="27" xfId="0" applyFill="1" applyBorder="1"/>
    <xf numFmtId="0" fontId="1" fillId="0" borderId="53" xfId="0" applyFont="1" applyBorder="1"/>
    <xf numFmtId="0" fontId="1" fillId="0" borderId="54" xfId="0" applyFont="1" applyBorder="1"/>
    <xf numFmtId="0" fontId="0" fillId="0" borderId="54" xfId="0" applyFill="1" applyBorder="1"/>
    <xf numFmtId="0" fontId="0" fillId="0" borderId="44" xfId="0" applyBorder="1"/>
    <xf numFmtId="0" fontId="0" fillId="0" borderId="31" xfId="0" applyBorder="1"/>
    <xf numFmtId="0" fontId="1" fillId="0" borderId="55" xfId="0" applyFont="1" applyFill="1" applyBorder="1" applyAlignment="1">
      <alignment wrapText="1"/>
    </xf>
    <xf numFmtId="0" fontId="0" fillId="0" borderId="55" xfId="0" applyFill="1" applyBorder="1" applyAlignment="1">
      <alignment wrapText="1"/>
    </xf>
    <xf numFmtId="0" fontId="0" fillId="0" borderId="56" xfId="0" applyFill="1" applyBorder="1" applyAlignment="1">
      <alignment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2" borderId="34" xfId="0" applyFill="1" applyBorder="1" applyAlignment="1">
      <alignment wrapText="1"/>
    </xf>
    <xf numFmtId="0" fontId="10" fillId="2" borderId="5" xfId="0" applyFont="1" applyFill="1" applyBorder="1"/>
    <xf numFmtId="3" fontId="10" fillId="2" borderId="5" xfId="0" applyNumberFormat="1" applyFont="1" applyFill="1" applyBorder="1"/>
    <xf numFmtId="4" fontId="10" fillId="2" borderId="5" xfId="0" applyNumberFormat="1" applyFont="1" applyFill="1" applyBorder="1"/>
    <xf numFmtId="3" fontId="10" fillId="2" borderId="35" xfId="0" applyNumberFormat="1" applyFont="1" applyFill="1" applyBorder="1"/>
    <xf numFmtId="0" fontId="1" fillId="3" borderId="45" xfId="0" applyFont="1" applyFill="1" applyBorder="1" applyAlignment="1">
      <alignment wrapText="1"/>
    </xf>
    <xf numFmtId="0" fontId="1" fillId="3" borderId="46" xfId="0" applyFont="1" applyFill="1" applyBorder="1"/>
    <xf numFmtId="3" fontId="1" fillId="3" borderId="50" xfId="0" applyNumberFormat="1" applyFont="1" applyFill="1" applyBorder="1"/>
    <xf numFmtId="0" fontId="0" fillId="8" borderId="29" xfId="0" applyFill="1" applyBorder="1"/>
    <xf numFmtId="0" fontId="10" fillId="8" borderId="1" xfId="0" applyFont="1" applyFill="1" applyBorder="1"/>
    <xf numFmtId="0" fontId="8" fillId="0" borderId="15" xfId="0" applyFont="1" applyFill="1" applyBorder="1"/>
    <xf numFmtId="0" fontId="8" fillId="0" borderId="18" xfId="0" applyFont="1" applyFill="1" applyBorder="1"/>
    <xf numFmtId="0" fontId="10" fillId="0" borderId="6" xfId="0" applyFont="1" applyBorder="1"/>
    <xf numFmtId="0" fontId="10" fillId="0" borderId="6" xfId="0" applyFont="1" applyFill="1" applyBorder="1"/>
    <xf numFmtId="0" fontId="10" fillId="0" borderId="40" xfId="0" applyFont="1" applyBorder="1"/>
    <xf numFmtId="0" fontId="0" fillId="0" borderId="34" xfId="0" applyBorder="1"/>
    <xf numFmtId="0" fontId="8" fillId="4" borderId="5" xfId="0" applyFont="1" applyFill="1" applyBorder="1"/>
    <xf numFmtId="0" fontId="8" fillId="4" borderId="5" xfId="0" applyFont="1" applyFill="1" applyBorder="1" applyAlignment="1">
      <alignment wrapText="1"/>
    </xf>
    <xf numFmtId="3" fontId="8" fillId="4" borderId="5" xfId="0" applyNumberFormat="1" applyFont="1" applyFill="1" applyBorder="1"/>
    <xf numFmtId="4" fontId="8" fillId="4" borderId="5" xfId="0" applyNumberFormat="1" applyFont="1" applyFill="1" applyBorder="1"/>
    <xf numFmtId="4" fontId="8" fillId="4" borderId="35" xfId="0" applyNumberFormat="1" applyFont="1" applyFill="1" applyBorder="1"/>
    <xf numFmtId="0" fontId="1" fillId="3" borderId="45" xfId="0" applyFont="1" applyFill="1" applyBorder="1"/>
    <xf numFmtId="0" fontId="1" fillId="3" borderId="46" xfId="0" applyFont="1" applyFill="1" applyBorder="1" applyAlignment="1">
      <alignment horizontal="right"/>
    </xf>
    <xf numFmtId="4" fontId="1" fillId="3" borderId="46" xfId="0" applyNumberFormat="1" applyFont="1" applyFill="1" applyBorder="1"/>
    <xf numFmtId="4" fontId="1" fillId="3" borderId="50" xfId="0" applyNumberFormat="1" applyFont="1" applyFill="1" applyBorder="1"/>
    <xf numFmtId="0" fontId="9" fillId="0" borderId="33" xfId="0" applyFont="1" applyBorder="1"/>
    <xf numFmtId="3" fontId="9" fillId="0" borderId="54" xfId="0" applyNumberFormat="1" applyFont="1" applyBorder="1"/>
    <xf numFmtId="3" fontId="9" fillId="0" borderId="5" xfId="0" applyNumberFormat="1" applyFont="1" applyBorder="1"/>
    <xf numFmtId="3" fontId="9" fillId="0" borderId="43" xfId="0" applyNumberFormat="1" applyFont="1" applyBorder="1"/>
    <xf numFmtId="3" fontId="1" fillId="0" borderId="34" xfId="0" applyNumberFormat="1" applyFont="1" applyFill="1" applyBorder="1"/>
    <xf numFmtId="3" fontId="1" fillId="0" borderId="5" xfId="0" applyNumberFormat="1" applyFont="1" applyFill="1" applyBorder="1"/>
    <xf numFmtId="3" fontId="1" fillId="0" borderId="35" xfId="0" applyNumberFormat="1" applyFont="1" applyFill="1" applyBorder="1"/>
    <xf numFmtId="0" fontId="1" fillId="3" borderId="59" xfId="0" applyFont="1" applyFill="1" applyBorder="1" applyAlignment="1">
      <alignment wrapText="1"/>
    </xf>
    <xf numFmtId="0" fontId="1" fillId="3" borderId="60" xfId="0" applyFont="1" applyFill="1" applyBorder="1" applyAlignment="1">
      <alignment horizontal="right"/>
    </xf>
    <xf numFmtId="0" fontId="1" fillId="3" borderId="47" xfId="0" applyFont="1" applyFill="1" applyBorder="1"/>
    <xf numFmtId="3" fontId="1" fillId="3" borderId="45" xfId="0" applyNumberFormat="1" applyFont="1" applyFill="1" applyBorder="1"/>
    <xf numFmtId="3" fontId="1" fillId="3" borderId="47" xfId="0" applyNumberFormat="1" applyFont="1" applyFill="1" applyBorder="1"/>
    <xf numFmtId="3" fontId="14" fillId="0" borderId="59" xfId="0" applyNumberFormat="1" applyFont="1" applyBorder="1"/>
    <xf numFmtId="3" fontId="11" fillId="0" borderId="28" xfId="0" applyNumberFormat="1" applyFont="1" applyBorder="1"/>
    <xf numFmtId="3" fontId="11" fillId="0" borderId="41" xfId="0" applyNumberFormat="1" applyFont="1" applyBorder="1"/>
    <xf numFmtId="3" fontId="10" fillId="0" borderId="21" xfId="0" applyNumberFormat="1" applyFont="1" applyBorder="1"/>
    <xf numFmtId="1" fontId="1" fillId="0" borderId="21" xfId="0" applyNumberFormat="1" applyFont="1" applyBorder="1"/>
    <xf numFmtId="1" fontId="8" fillId="0" borderId="24" xfId="0" applyNumberFormat="1" applyFont="1" applyBorder="1"/>
    <xf numFmtId="1" fontId="8" fillId="0" borderId="28" xfId="0" applyNumberFormat="1" applyFont="1" applyBorder="1"/>
    <xf numFmtId="1" fontId="8" fillId="0" borderId="30" xfId="0" applyNumberFormat="1" applyFont="1" applyBorder="1"/>
    <xf numFmtId="1" fontId="1" fillId="3" borderId="50" xfId="0" applyNumberFormat="1" applyFont="1" applyFill="1" applyBorder="1"/>
    <xf numFmtId="1" fontId="1" fillId="0" borderId="35" xfId="0" applyNumberFormat="1" applyFont="1" applyFill="1" applyBorder="1"/>
    <xf numFmtId="1" fontId="1" fillId="0" borderId="41" xfId="0" applyNumberFormat="1" applyFont="1" applyFill="1" applyBorder="1"/>
    <xf numFmtId="1" fontId="8" fillId="4" borderId="21" xfId="0" applyNumberFormat="1" applyFont="1" applyFill="1" applyBorder="1"/>
    <xf numFmtId="1" fontId="10" fillId="5" borderId="24" xfId="0" applyNumberFormat="1" applyFont="1" applyFill="1" applyBorder="1"/>
    <xf numFmtId="1" fontId="11" fillId="0" borderId="28" xfId="0" applyNumberFormat="1" applyFont="1" applyBorder="1"/>
    <xf numFmtId="1" fontId="11" fillId="0" borderId="41" xfId="0" applyNumberFormat="1" applyFont="1" applyBorder="1"/>
    <xf numFmtId="1" fontId="10" fillId="2" borderId="35" xfId="0" applyNumberFormat="1" applyFont="1" applyFill="1" applyBorder="1"/>
    <xf numFmtId="1" fontId="10" fillId="6" borderId="28" xfId="0" applyNumberFormat="1" applyFont="1" applyFill="1" applyBorder="1"/>
    <xf numFmtId="1" fontId="10" fillId="7" borderId="28" xfId="0" applyNumberFormat="1" applyFont="1" applyFill="1" applyBorder="1"/>
    <xf numFmtId="1" fontId="10" fillId="8" borderId="30" xfId="0" applyNumberFormat="1" applyFont="1" applyFill="1" applyBorder="1"/>
    <xf numFmtId="1" fontId="8" fillId="4" borderId="35" xfId="0" applyNumberFormat="1" applyFont="1" applyFill="1" applyBorder="1"/>
    <xf numFmtId="1" fontId="10" fillId="2" borderId="28" xfId="0" applyNumberFormat="1" applyFont="1" applyFill="1" applyBorder="1"/>
    <xf numFmtId="1" fontId="10" fillId="0" borderId="28" xfId="0" applyNumberFormat="1" applyFont="1" applyBorder="1"/>
    <xf numFmtId="1" fontId="10" fillId="0" borderId="41" xfId="0" applyNumberFormat="1" applyFont="1" applyBorder="1"/>
    <xf numFmtId="1" fontId="8" fillId="0" borderId="21" xfId="0" applyNumberFormat="1" applyFont="1" applyFill="1" applyBorder="1"/>
    <xf numFmtId="1" fontId="10" fillId="0" borderId="50" xfId="0" applyNumberFormat="1" applyFont="1" applyFill="1" applyBorder="1"/>
    <xf numFmtId="1" fontId="10" fillId="0" borderId="21" xfId="0" applyNumberFormat="1" applyFont="1" applyBorder="1"/>
    <xf numFmtId="1" fontId="12" fillId="0" borderId="50" xfId="0" applyNumberFormat="1" applyFont="1" applyBorder="1"/>
    <xf numFmtId="3" fontId="8" fillId="0" borderId="26" xfId="0" applyNumberFormat="1" applyFont="1" applyBorder="1"/>
    <xf numFmtId="3" fontId="8" fillId="0" borderId="2" xfId="0" applyNumberFormat="1" applyFont="1" applyBorder="1"/>
    <xf numFmtId="3" fontId="8" fillId="0" borderId="32" xfId="0" applyNumberFormat="1" applyFont="1" applyBorder="1"/>
    <xf numFmtId="3" fontId="8" fillId="4" borderId="20" xfId="0" applyNumberFormat="1" applyFont="1" applyFill="1" applyBorder="1"/>
    <xf numFmtId="3" fontId="11" fillId="0" borderId="2" xfId="0" applyNumberFormat="1" applyFont="1" applyBorder="1"/>
    <xf numFmtId="3" fontId="11" fillId="0" borderId="38" xfId="0" applyNumberFormat="1" applyFont="1" applyBorder="1"/>
    <xf numFmtId="3" fontId="8" fillId="0" borderId="20" xfId="0" applyNumberFormat="1" applyFont="1" applyFill="1" applyBorder="1"/>
    <xf numFmtId="3" fontId="10" fillId="0" borderId="47" xfId="0" applyNumberFormat="1" applyFont="1" applyFill="1" applyBorder="1"/>
    <xf numFmtId="3" fontId="10" fillId="0" borderId="20" xfId="0" applyNumberFormat="1" applyFont="1" applyBorder="1"/>
    <xf numFmtId="0" fontId="10" fillId="5" borderId="22" xfId="0" applyFont="1" applyFill="1" applyBorder="1"/>
    <xf numFmtId="0" fontId="10" fillId="5" borderId="26" xfId="0" applyFont="1" applyFill="1" applyBorder="1"/>
    <xf numFmtId="0" fontId="10" fillId="0" borderId="19" xfId="0" applyFont="1" applyFill="1" applyBorder="1" applyAlignment="1">
      <alignment horizontal="right"/>
    </xf>
    <xf numFmtId="0" fontId="10" fillId="0" borderId="39" xfId="0" applyFont="1" applyFill="1" applyBorder="1" applyAlignment="1">
      <alignment horizontal="right"/>
    </xf>
    <xf numFmtId="0" fontId="8" fillId="4" borderId="23" xfId="0" applyFont="1" applyFill="1" applyBorder="1"/>
    <xf numFmtId="0" fontId="8" fillId="4" borderId="23" xfId="0" applyFont="1" applyFill="1" applyBorder="1" applyAlignment="1">
      <alignment wrapText="1"/>
    </xf>
    <xf numFmtId="3" fontId="15" fillId="4" borderId="23" xfId="0" applyNumberFormat="1" applyFont="1" applyFill="1" applyBorder="1"/>
    <xf numFmtId="3" fontId="15" fillId="4" borderId="24" xfId="0" applyNumberFormat="1" applyFont="1" applyFill="1" applyBorder="1"/>
    <xf numFmtId="0" fontId="16" fillId="0" borderId="27" xfId="0" applyFont="1" applyBorder="1"/>
    <xf numFmtId="0" fontId="17" fillId="0" borderId="6" xfId="0" applyFont="1" applyBorder="1" applyAlignment="1">
      <alignment wrapText="1"/>
    </xf>
    <xf numFmtId="0" fontId="17" fillId="0" borderId="28" xfId="0" applyFont="1" applyBorder="1"/>
    <xf numFmtId="0" fontId="17" fillId="0" borderId="3" xfId="0" applyFont="1" applyBorder="1"/>
    <xf numFmtId="3" fontId="17" fillId="0" borderId="27" xfId="0" applyNumberFormat="1" applyFont="1" applyBorder="1"/>
    <xf numFmtId="3" fontId="17" fillId="0" borderId="6" xfId="0" applyNumberFormat="1" applyFont="1" applyBorder="1"/>
    <xf numFmtId="3" fontId="17" fillId="0" borderId="2" xfId="0" applyNumberFormat="1" applyFont="1" applyBorder="1"/>
    <xf numFmtId="1" fontId="17" fillId="0" borderId="28" xfId="0" applyNumberFormat="1" applyFont="1" applyBorder="1"/>
    <xf numFmtId="0" fontId="16" fillId="0" borderId="0" xfId="0" applyFont="1"/>
    <xf numFmtId="3" fontId="12" fillId="0" borderId="9" xfId="0" applyNumberFormat="1" applyFont="1" applyBorder="1"/>
    <xf numFmtId="3" fontId="12" fillId="0" borderId="11" xfId="0" applyNumberFormat="1" applyFont="1" applyBorder="1"/>
    <xf numFmtId="3" fontId="12" fillId="0" borderId="62" xfId="0" applyNumberFormat="1" applyFont="1" applyBorder="1"/>
    <xf numFmtId="3" fontId="12" fillId="0" borderId="61" xfId="0" applyNumberFormat="1" applyFont="1" applyBorder="1"/>
    <xf numFmtId="3" fontId="14" fillId="0" borderId="17" xfId="0" applyNumberFormat="1" applyFont="1" applyBorder="1"/>
    <xf numFmtId="3" fontId="13" fillId="0" borderId="45" xfId="0" applyNumberFormat="1" applyFont="1" applyBorder="1"/>
    <xf numFmtId="3" fontId="13" fillId="0" borderId="46" xfId="0" applyNumberFormat="1" applyFont="1" applyBorder="1"/>
    <xf numFmtId="3" fontId="13" fillId="0" borderId="5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1" fontId="1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"/>
  <sheetViews>
    <sheetView workbookViewId="0">
      <selection activeCell="M32" sqref="M32"/>
    </sheetView>
  </sheetViews>
  <sheetFormatPr defaultRowHeight="15" x14ac:dyDescent="0.25"/>
  <cols>
    <col min="1" max="1" width="12.28515625" customWidth="1"/>
    <col min="2" max="2" width="11.85546875" customWidth="1"/>
    <col min="3" max="3" width="11.140625" customWidth="1"/>
    <col min="5" max="5" width="10.140625" customWidth="1"/>
    <col min="6" max="6" width="9.85546875" customWidth="1"/>
    <col min="7" max="7" width="9.7109375" customWidth="1"/>
    <col min="8" max="8" width="9.85546875" customWidth="1"/>
    <col min="9" max="9" width="6.7109375" bestFit="1" customWidth="1"/>
    <col min="10" max="10" width="9.85546875" customWidth="1"/>
    <col min="257" max="257" width="12.28515625" customWidth="1"/>
    <col min="258" max="258" width="11.85546875" customWidth="1"/>
    <col min="259" max="259" width="11.140625" customWidth="1"/>
    <col min="261" max="261" width="10.140625" customWidth="1"/>
    <col min="262" max="262" width="9.85546875" customWidth="1"/>
    <col min="263" max="263" width="9.7109375" customWidth="1"/>
    <col min="264" max="264" width="9.85546875" customWidth="1"/>
    <col min="265" max="265" width="6.7109375" bestFit="1" customWidth="1"/>
    <col min="266" max="266" width="9.85546875" customWidth="1"/>
    <col min="513" max="513" width="12.28515625" customWidth="1"/>
    <col min="514" max="514" width="11.85546875" customWidth="1"/>
    <col min="515" max="515" width="11.140625" customWidth="1"/>
    <col min="517" max="517" width="10.140625" customWidth="1"/>
    <col min="518" max="518" width="9.85546875" customWidth="1"/>
    <col min="519" max="519" width="9.7109375" customWidth="1"/>
    <col min="520" max="520" width="9.85546875" customWidth="1"/>
    <col min="521" max="521" width="6.7109375" bestFit="1" customWidth="1"/>
    <col min="522" max="522" width="9.85546875" customWidth="1"/>
    <col min="769" max="769" width="12.28515625" customWidth="1"/>
    <col min="770" max="770" width="11.85546875" customWidth="1"/>
    <col min="771" max="771" width="11.140625" customWidth="1"/>
    <col min="773" max="773" width="10.140625" customWidth="1"/>
    <col min="774" max="774" width="9.85546875" customWidth="1"/>
    <col min="775" max="775" width="9.7109375" customWidth="1"/>
    <col min="776" max="776" width="9.85546875" customWidth="1"/>
    <col min="777" max="777" width="6.7109375" bestFit="1" customWidth="1"/>
    <col min="778" max="778" width="9.85546875" customWidth="1"/>
    <col min="1025" max="1025" width="12.28515625" customWidth="1"/>
    <col min="1026" max="1026" width="11.85546875" customWidth="1"/>
    <col min="1027" max="1027" width="11.140625" customWidth="1"/>
    <col min="1029" max="1029" width="10.140625" customWidth="1"/>
    <col min="1030" max="1030" width="9.85546875" customWidth="1"/>
    <col min="1031" max="1031" width="9.7109375" customWidth="1"/>
    <col min="1032" max="1032" width="9.85546875" customWidth="1"/>
    <col min="1033" max="1033" width="6.7109375" bestFit="1" customWidth="1"/>
    <col min="1034" max="1034" width="9.85546875" customWidth="1"/>
    <col min="1281" max="1281" width="12.28515625" customWidth="1"/>
    <col min="1282" max="1282" width="11.85546875" customWidth="1"/>
    <col min="1283" max="1283" width="11.140625" customWidth="1"/>
    <col min="1285" max="1285" width="10.140625" customWidth="1"/>
    <col min="1286" max="1286" width="9.85546875" customWidth="1"/>
    <col min="1287" max="1287" width="9.7109375" customWidth="1"/>
    <col min="1288" max="1288" width="9.85546875" customWidth="1"/>
    <col min="1289" max="1289" width="6.7109375" bestFit="1" customWidth="1"/>
    <col min="1290" max="1290" width="9.85546875" customWidth="1"/>
    <col min="1537" max="1537" width="12.28515625" customWidth="1"/>
    <col min="1538" max="1538" width="11.85546875" customWidth="1"/>
    <col min="1539" max="1539" width="11.140625" customWidth="1"/>
    <col min="1541" max="1541" width="10.140625" customWidth="1"/>
    <col min="1542" max="1542" width="9.85546875" customWidth="1"/>
    <col min="1543" max="1543" width="9.7109375" customWidth="1"/>
    <col min="1544" max="1544" width="9.85546875" customWidth="1"/>
    <col min="1545" max="1545" width="6.7109375" bestFit="1" customWidth="1"/>
    <col min="1546" max="1546" width="9.85546875" customWidth="1"/>
    <col min="1793" max="1793" width="12.28515625" customWidth="1"/>
    <col min="1794" max="1794" width="11.85546875" customWidth="1"/>
    <col min="1795" max="1795" width="11.140625" customWidth="1"/>
    <col min="1797" max="1797" width="10.140625" customWidth="1"/>
    <col min="1798" max="1798" width="9.85546875" customWidth="1"/>
    <col min="1799" max="1799" width="9.7109375" customWidth="1"/>
    <col min="1800" max="1800" width="9.85546875" customWidth="1"/>
    <col min="1801" max="1801" width="6.7109375" bestFit="1" customWidth="1"/>
    <col min="1802" max="1802" width="9.85546875" customWidth="1"/>
    <col min="2049" max="2049" width="12.28515625" customWidth="1"/>
    <col min="2050" max="2050" width="11.85546875" customWidth="1"/>
    <col min="2051" max="2051" width="11.140625" customWidth="1"/>
    <col min="2053" max="2053" width="10.140625" customWidth="1"/>
    <col min="2054" max="2054" width="9.85546875" customWidth="1"/>
    <col min="2055" max="2055" width="9.7109375" customWidth="1"/>
    <col min="2056" max="2056" width="9.85546875" customWidth="1"/>
    <col min="2057" max="2057" width="6.7109375" bestFit="1" customWidth="1"/>
    <col min="2058" max="2058" width="9.85546875" customWidth="1"/>
    <col min="2305" max="2305" width="12.28515625" customWidth="1"/>
    <col min="2306" max="2306" width="11.85546875" customWidth="1"/>
    <col min="2307" max="2307" width="11.140625" customWidth="1"/>
    <col min="2309" max="2309" width="10.140625" customWidth="1"/>
    <col min="2310" max="2310" width="9.85546875" customWidth="1"/>
    <col min="2311" max="2311" width="9.7109375" customWidth="1"/>
    <col min="2312" max="2312" width="9.85546875" customWidth="1"/>
    <col min="2313" max="2313" width="6.7109375" bestFit="1" customWidth="1"/>
    <col min="2314" max="2314" width="9.85546875" customWidth="1"/>
    <col min="2561" max="2561" width="12.28515625" customWidth="1"/>
    <col min="2562" max="2562" width="11.85546875" customWidth="1"/>
    <col min="2563" max="2563" width="11.140625" customWidth="1"/>
    <col min="2565" max="2565" width="10.140625" customWidth="1"/>
    <col min="2566" max="2566" width="9.85546875" customWidth="1"/>
    <col min="2567" max="2567" width="9.7109375" customWidth="1"/>
    <col min="2568" max="2568" width="9.85546875" customWidth="1"/>
    <col min="2569" max="2569" width="6.7109375" bestFit="1" customWidth="1"/>
    <col min="2570" max="2570" width="9.85546875" customWidth="1"/>
    <col min="2817" max="2817" width="12.28515625" customWidth="1"/>
    <col min="2818" max="2818" width="11.85546875" customWidth="1"/>
    <col min="2819" max="2819" width="11.140625" customWidth="1"/>
    <col min="2821" max="2821" width="10.140625" customWidth="1"/>
    <col min="2822" max="2822" width="9.85546875" customWidth="1"/>
    <col min="2823" max="2823" width="9.7109375" customWidth="1"/>
    <col min="2824" max="2824" width="9.85546875" customWidth="1"/>
    <col min="2825" max="2825" width="6.7109375" bestFit="1" customWidth="1"/>
    <col min="2826" max="2826" width="9.85546875" customWidth="1"/>
    <col min="3073" max="3073" width="12.28515625" customWidth="1"/>
    <col min="3074" max="3074" width="11.85546875" customWidth="1"/>
    <col min="3075" max="3075" width="11.140625" customWidth="1"/>
    <col min="3077" max="3077" width="10.140625" customWidth="1"/>
    <col min="3078" max="3078" width="9.85546875" customWidth="1"/>
    <col min="3079" max="3079" width="9.7109375" customWidth="1"/>
    <col min="3080" max="3080" width="9.85546875" customWidth="1"/>
    <col min="3081" max="3081" width="6.7109375" bestFit="1" customWidth="1"/>
    <col min="3082" max="3082" width="9.85546875" customWidth="1"/>
    <col min="3329" max="3329" width="12.28515625" customWidth="1"/>
    <col min="3330" max="3330" width="11.85546875" customWidth="1"/>
    <col min="3331" max="3331" width="11.140625" customWidth="1"/>
    <col min="3333" max="3333" width="10.140625" customWidth="1"/>
    <col min="3334" max="3334" width="9.85546875" customWidth="1"/>
    <col min="3335" max="3335" width="9.7109375" customWidth="1"/>
    <col min="3336" max="3336" width="9.85546875" customWidth="1"/>
    <col min="3337" max="3337" width="6.7109375" bestFit="1" customWidth="1"/>
    <col min="3338" max="3338" width="9.85546875" customWidth="1"/>
    <col min="3585" max="3585" width="12.28515625" customWidth="1"/>
    <col min="3586" max="3586" width="11.85546875" customWidth="1"/>
    <col min="3587" max="3587" width="11.140625" customWidth="1"/>
    <col min="3589" max="3589" width="10.140625" customWidth="1"/>
    <col min="3590" max="3590" width="9.85546875" customWidth="1"/>
    <col min="3591" max="3591" width="9.7109375" customWidth="1"/>
    <col min="3592" max="3592" width="9.85546875" customWidth="1"/>
    <col min="3593" max="3593" width="6.7109375" bestFit="1" customWidth="1"/>
    <col min="3594" max="3594" width="9.85546875" customWidth="1"/>
    <col min="3841" max="3841" width="12.28515625" customWidth="1"/>
    <col min="3842" max="3842" width="11.85546875" customWidth="1"/>
    <col min="3843" max="3843" width="11.140625" customWidth="1"/>
    <col min="3845" max="3845" width="10.140625" customWidth="1"/>
    <col min="3846" max="3846" width="9.85546875" customWidth="1"/>
    <col min="3847" max="3847" width="9.7109375" customWidth="1"/>
    <col min="3848" max="3848" width="9.85546875" customWidth="1"/>
    <col min="3849" max="3849" width="6.7109375" bestFit="1" customWidth="1"/>
    <col min="3850" max="3850" width="9.85546875" customWidth="1"/>
    <col min="4097" max="4097" width="12.28515625" customWidth="1"/>
    <col min="4098" max="4098" width="11.85546875" customWidth="1"/>
    <col min="4099" max="4099" width="11.140625" customWidth="1"/>
    <col min="4101" max="4101" width="10.140625" customWidth="1"/>
    <col min="4102" max="4102" width="9.85546875" customWidth="1"/>
    <col min="4103" max="4103" width="9.7109375" customWidth="1"/>
    <col min="4104" max="4104" width="9.85546875" customWidth="1"/>
    <col min="4105" max="4105" width="6.7109375" bestFit="1" customWidth="1"/>
    <col min="4106" max="4106" width="9.85546875" customWidth="1"/>
    <col min="4353" max="4353" width="12.28515625" customWidth="1"/>
    <col min="4354" max="4354" width="11.85546875" customWidth="1"/>
    <col min="4355" max="4355" width="11.140625" customWidth="1"/>
    <col min="4357" max="4357" width="10.140625" customWidth="1"/>
    <col min="4358" max="4358" width="9.85546875" customWidth="1"/>
    <col min="4359" max="4359" width="9.7109375" customWidth="1"/>
    <col min="4360" max="4360" width="9.85546875" customWidth="1"/>
    <col min="4361" max="4361" width="6.7109375" bestFit="1" customWidth="1"/>
    <col min="4362" max="4362" width="9.85546875" customWidth="1"/>
    <col min="4609" max="4609" width="12.28515625" customWidth="1"/>
    <col min="4610" max="4610" width="11.85546875" customWidth="1"/>
    <col min="4611" max="4611" width="11.140625" customWidth="1"/>
    <col min="4613" max="4613" width="10.140625" customWidth="1"/>
    <col min="4614" max="4614" width="9.85546875" customWidth="1"/>
    <col min="4615" max="4615" width="9.7109375" customWidth="1"/>
    <col min="4616" max="4616" width="9.85546875" customWidth="1"/>
    <col min="4617" max="4617" width="6.7109375" bestFit="1" customWidth="1"/>
    <col min="4618" max="4618" width="9.85546875" customWidth="1"/>
    <col min="4865" max="4865" width="12.28515625" customWidth="1"/>
    <col min="4866" max="4866" width="11.85546875" customWidth="1"/>
    <col min="4867" max="4867" width="11.140625" customWidth="1"/>
    <col min="4869" max="4869" width="10.140625" customWidth="1"/>
    <col min="4870" max="4870" width="9.85546875" customWidth="1"/>
    <col min="4871" max="4871" width="9.7109375" customWidth="1"/>
    <col min="4872" max="4872" width="9.85546875" customWidth="1"/>
    <col min="4873" max="4873" width="6.7109375" bestFit="1" customWidth="1"/>
    <col min="4874" max="4874" width="9.85546875" customWidth="1"/>
    <col min="5121" max="5121" width="12.28515625" customWidth="1"/>
    <col min="5122" max="5122" width="11.85546875" customWidth="1"/>
    <col min="5123" max="5123" width="11.140625" customWidth="1"/>
    <col min="5125" max="5125" width="10.140625" customWidth="1"/>
    <col min="5126" max="5126" width="9.85546875" customWidth="1"/>
    <col min="5127" max="5127" width="9.7109375" customWidth="1"/>
    <col min="5128" max="5128" width="9.85546875" customWidth="1"/>
    <col min="5129" max="5129" width="6.7109375" bestFit="1" customWidth="1"/>
    <col min="5130" max="5130" width="9.85546875" customWidth="1"/>
    <col min="5377" max="5377" width="12.28515625" customWidth="1"/>
    <col min="5378" max="5378" width="11.85546875" customWidth="1"/>
    <col min="5379" max="5379" width="11.140625" customWidth="1"/>
    <col min="5381" max="5381" width="10.140625" customWidth="1"/>
    <col min="5382" max="5382" width="9.85546875" customWidth="1"/>
    <col min="5383" max="5383" width="9.7109375" customWidth="1"/>
    <col min="5384" max="5384" width="9.85546875" customWidth="1"/>
    <col min="5385" max="5385" width="6.7109375" bestFit="1" customWidth="1"/>
    <col min="5386" max="5386" width="9.85546875" customWidth="1"/>
    <col min="5633" max="5633" width="12.28515625" customWidth="1"/>
    <col min="5634" max="5634" width="11.85546875" customWidth="1"/>
    <col min="5635" max="5635" width="11.140625" customWidth="1"/>
    <col min="5637" max="5637" width="10.140625" customWidth="1"/>
    <col min="5638" max="5638" width="9.85546875" customWidth="1"/>
    <col min="5639" max="5639" width="9.7109375" customWidth="1"/>
    <col min="5640" max="5640" width="9.85546875" customWidth="1"/>
    <col min="5641" max="5641" width="6.7109375" bestFit="1" customWidth="1"/>
    <col min="5642" max="5642" width="9.85546875" customWidth="1"/>
    <col min="5889" max="5889" width="12.28515625" customWidth="1"/>
    <col min="5890" max="5890" width="11.85546875" customWidth="1"/>
    <col min="5891" max="5891" width="11.140625" customWidth="1"/>
    <col min="5893" max="5893" width="10.140625" customWidth="1"/>
    <col min="5894" max="5894" width="9.85546875" customWidth="1"/>
    <col min="5895" max="5895" width="9.7109375" customWidth="1"/>
    <col min="5896" max="5896" width="9.85546875" customWidth="1"/>
    <col min="5897" max="5897" width="6.7109375" bestFit="1" customWidth="1"/>
    <col min="5898" max="5898" width="9.85546875" customWidth="1"/>
    <col min="6145" max="6145" width="12.28515625" customWidth="1"/>
    <col min="6146" max="6146" width="11.85546875" customWidth="1"/>
    <col min="6147" max="6147" width="11.140625" customWidth="1"/>
    <col min="6149" max="6149" width="10.140625" customWidth="1"/>
    <col min="6150" max="6150" width="9.85546875" customWidth="1"/>
    <col min="6151" max="6151" width="9.7109375" customWidth="1"/>
    <col min="6152" max="6152" width="9.85546875" customWidth="1"/>
    <col min="6153" max="6153" width="6.7109375" bestFit="1" customWidth="1"/>
    <col min="6154" max="6154" width="9.85546875" customWidth="1"/>
    <col min="6401" max="6401" width="12.28515625" customWidth="1"/>
    <col min="6402" max="6402" width="11.85546875" customWidth="1"/>
    <col min="6403" max="6403" width="11.140625" customWidth="1"/>
    <col min="6405" max="6405" width="10.140625" customWidth="1"/>
    <col min="6406" max="6406" width="9.85546875" customWidth="1"/>
    <col min="6407" max="6407" width="9.7109375" customWidth="1"/>
    <col min="6408" max="6408" width="9.85546875" customWidth="1"/>
    <col min="6409" max="6409" width="6.7109375" bestFit="1" customWidth="1"/>
    <col min="6410" max="6410" width="9.85546875" customWidth="1"/>
    <col min="6657" max="6657" width="12.28515625" customWidth="1"/>
    <col min="6658" max="6658" width="11.85546875" customWidth="1"/>
    <col min="6659" max="6659" width="11.140625" customWidth="1"/>
    <col min="6661" max="6661" width="10.140625" customWidth="1"/>
    <col min="6662" max="6662" width="9.85546875" customWidth="1"/>
    <col min="6663" max="6663" width="9.7109375" customWidth="1"/>
    <col min="6664" max="6664" width="9.85546875" customWidth="1"/>
    <col min="6665" max="6665" width="6.7109375" bestFit="1" customWidth="1"/>
    <col min="6666" max="6666" width="9.85546875" customWidth="1"/>
    <col min="6913" max="6913" width="12.28515625" customWidth="1"/>
    <col min="6914" max="6914" width="11.85546875" customWidth="1"/>
    <col min="6915" max="6915" width="11.140625" customWidth="1"/>
    <col min="6917" max="6917" width="10.140625" customWidth="1"/>
    <col min="6918" max="6918" width="9.85546875" customWidth="1"/>
    <col min="6919" max="6919" width="9.7109375" customWidth="1"/>
    <col min="6920" max="6920" width="9.85546875" customWidth="1"/>
    <col min="6921" max="6921" width="6.7109375" bestFit="1" customWidth="1"/>
    <col min="6922" max="6922" width="9.85546875" customWidth="1"/>
    <col min="7169" max="7169" width="12.28515625" customWidth="1"/>
    <col min="7170" max="7170" width="11.85546875" customWidth="1"/>
    <col min="7171" max="7171" width="11.140625" customWidth="1"/>
    <col min="7173" max="7173" width="10.140625" customWidth="1"/>
    <col min="7174" max="7174" width="9.85546875" customWidth="1"/>
    <col min="7175" max="7175" width="9.7109375" customWidth="1"/>
    <col min="7176" max="7176" width="9.85546875" customWidth="1"/>
    <col min="7177" max="7177" width="6.7109375" bestFit="1" customWidth="1"/>
    <col min="7178" max="7178" width="9.85546875" customWidth="1"/>
    <col min="7425" max="7425" width="12.28515625" customWidth="1"/>
    <col min="7426" max="7426" width="11.85546875" customWidth="1"/>
    <col min="7427" max="7427" width="11.140625" customWidth="1"/>
    <col min="7429" max="7429" width="10.140625" customWidth="1"/>
    <col min="7430" max="7430" width="9.85546875" customWidth="1"/>
    <col min="7431" max="7431" width="9.7109375" customWidth="1"/>
    <col min="7432" max="7432" width="9.85546875" customWidth="1"/>
    <col min="7433" max="7433" width="6.7109375" bestFit="1" customWidth="1"/>
    <col min="7434" max="7434" width="9.85546875" customWidth="1"/>
    <col min="7681" max="7681" width="12.28515625" customWidth="1"/>
    <col min="7682" max="7682" width="11.85546875" customWidth="1"/>
    <col min="7683" max="7683" width="11.140625" customWidth="1"/>
    <col min="7685" max="7685" width="10.140625" customWidth="1"/>
    <col min="7686" max="7686" width="9.85546875" customWidth="1"/>
    <col min="7687" max="7687" width="9.7109375" customWidth="1"/>
    <col min="7688" max="7688" width="9.85546875" customWidth="1"/>
    <col min="7689" max="7689" width="6.7109375" bestFit="1" customWidth="1"/>
    <col min="7690" max="7690" width="9.85546875" customWidth="1"/>
    <col min="7937" max="7937" width="12.28515625" customWidth="1"/>
    <col min="7938" max="7938" width="11.85546875" customWidth="1"/>
    <col min="7939" max="7939" width="11.140625" customWidth="1"/>
    <col min="7941" max="7941" width="10.140625" customWidth="1"/>
    <col min="7942" max="7942" width="9.85546875" customWidth="1"/>
    <col min="7943" max="7943" width="9.7109375" customWidth="1"/>
    <col min="7944" max="7944" width="9.85546875" customWidth="1"/>
    <col min="7945" max="7945" width="6.7109375" bestFit="1" customWidth="1"/>
    <col min="7946" max="7946" width="9.85546875" customWidth="1"/>
    <col min="8193" max="8193" width="12.28515625" customWidth="1"/>
    <col min="8194" max="8194" width="11.85546875" customWidth="1"/>
    <col min="8195" max="8195" width="11.140625" customWidth="1"/>
    <col min="8197" max="8197" width="10.140625" customWidth="1"/>
    <col min="8198" max="8198" width="9.85546875" customWidth="1"/>
    <col min="8199" max="8199" width="9.7109375" customWidth="1"/>
    <col min="8200" max="8200" width="9.85546875" customWidth="1"/>
    <col min="8201" max="8201" width="6.7109375" bestFit="1" customWidth="1"/>
    <col min="8202" max="8202" width="9.85546875" customWidth="1"/>
    <col min="8449" max="8449" width="12.28515625" customWidth="1"/>
    <col min="8450" max="8450" width="11.85546875" customWidth="1"/>
    <col min="8451" max="8451" width="11.140625" customWidth="1"/>
    <col min="8453" max="8453" width="10.140625" customWidth="1"/>
    <col min="8454" max="8454" width="9.85546875" customWidth="1"/>
    <col min="8455" max="8455" width="9.7109375" customWidth="1"/>
    <col min="8456" max="8456" width="9.85546875" customWidth="1"/>
    <col min="8457" max="8457" width="6.7109375" bestFit="1" customWidth="1"/>
    <col min="8458" max="8458" width="9.85546875" customWidth="1"/>
    <col min="8705" max="8705" width="12.28515625" customWidth="1"/>
    <col min="8706" max="8706" width="11.85546875" customWidth="1"/>
    <col min="8707" max="8707" width="11.140625" customWidth="1"/>
    <col min="8709" max="8709" width="10.140625" customWidth="1"/>
    <col min="8710" max="8710" width="9.85546875" customWidth="1"/>
    <col min="8711" max="8711" width="9.7109375" customWidth="1"/>
    <col min="8712" max="8712" width="9.85546875" customWidth="1"/>
    <col min="8713" max="8713" width="6.7109375" bestFit="1" customWidth="1"/>
    <col min="8714" max="8714" width="9.85546875" customWidth="1"/>
    <col min="8961" max="8961" width="12.28515625" customWidth="1"/>
    <col min="8962" max="8962" width="11.85546875" customWidth="1"/>
    <col min="8963" max="8963" width="11.140625" customWidth="1"/>
    <col min="8965" max="8965" width="10.140625" customWidth="1"/>
    <col min="8966" max="8966" width="9.85546875" customWidth="1"/>
    <col min="8967" max="8967" width="9.7109375" customWidth="1"/>
    <col min="8968" max="8968" width="9.85546875" customWidth="1"/>
    <col min="8969" max="8969" width="6.7109375" bestFit="1" customWidth="1"/>
    <col min="8970" max="8970" width="9.85546875" customWidth="1"/>
    <col min="9217" max="9217" width="12.28515625" customWidth="1"/>
    <col min="9218" max="9218" width="11.85546875" customWidth="1"/>
    <col min="9219" max="9219" width="11.140625" customWidth="1"/>
    <col min="9221" max="9221" width="10.140625" customWidth="1"/>
    <col min="9222" max="9222" width="9.85546875" customWidth="1"/>
    <col min="9223" max="9223" width="9.7109375" customWidth="1"/>
    <col min="9224" max="9224" width="9.85546875" customWidth="1"/>
    <col min="9225" max="9225" width="6.7109375" bestFit="1" customWidth="1"/>
    <col min="9226" max="9226" width="9.85546875" customWidth="1"/>
    <col min="9473" max="9473" width="12.28515625" customWidth="1"/>
    <col min="9474" max="9474" width="11.85546875" customWidth="1"/>
    <col min="9475" max="9475" width="11.140625" customWidth="1"/>
    <col min="9477" max="9477" width="10.140625" customWidth="1"/>
    <col min="9478" max="9478" width="9.85546875" customWidth="1"/>
    <col min="9479" max="9479" width="9.7109375" customWidth="1"/>
    <col min="9480" max="9480" width="9.85546875" customWidth="1"/>
    <col min="9481" max="9481" width="6.7109375" bestFit="1" customWidth="1"/>
    <col min="9482" max="9482" width="9.85546875" customWidth="1"/>
    <col min="9729" max="9729" width="12.28515625" customWidth="1"/>
    <col min="9730" max="9730" width="11.85546875" customWidth="1"/>
    <col min="9731" max="9731" width="11.140625" customWidth="1"/>
    <col min="9733" max="9733" width="10.140625" customWidth="1"/>
    <col min="9734" max="9734" width="9.85546875" customWidth="1"/>
    <col min="9735" max="9735" width="9.7109375" customWidth="1"/>
    <col min="9736" max="9736" width="9.85546875" customWidth="1"/>
    <col min="9737" max="9737" width="6.7109375" bestFit="1" customWidth="1"/>
    <col min="9738" max="9738" width="9.85546875" customWidth="1"/>
    <col min="9985" max="9985" width="12.28515625" customWidth="1"/>
    <col min="9986" max="9986" width="11.85546875" customWidth="1"/>
    <col min="9987" max="9987" width="11.140625" customWidth="1"/>
    <col min="9989" max="9989" width="10.140625" customWidth="1"/>
    <col min="9990" max="9990" width="9.85546875" customWidth="1"/>
    <col min="9991" max="9991" width="9.7109375" customWidth="1"/>
    <col min="9992" max="9992" width="9.85546875" customWidth="1"/>
    <col min="9993" max="9993" width="6.7109375" bestFit="1" customWidth="1"/>
    <col min="9994" max="9994" width="9.85546875" customWidth="1"/>
    <col min="10241" max="10241" width="12.28515625" customWidth="1"/>
    <col min="10242" max="10242" width="11.85546875" customWidth="1"/>
    <col min="10243" max="10243" width="11.140625" customWidth="1"/>
    <col min="10245" max="10245" width="10.140625" customWidth="1"/>
    <col min="10246" max="10246" width="9.85546875" customWidth="1"/>
    <col min="10247" max="10247" width="9.7109375" customWidth="1"/>
    <col min="10248" max="10248" width="9.85546875" customWidth="1"/>
    <col min="10249" max="10249" width="6.7109375" bestFit="1" customWidth="1"/>
    <col min="10250" max="10250" width="9.85546875" customWidth="1"/>
    <col min="10497" max="10497" width="12.28515625" customWidth="1"/>
    <col min="10498" max="10498" width="11.85546875" customWidth="1"/>
    <col min="10499" max="10499" width="11.140625" customWidth="1"/>
    <col min="10501" max="10501" width="10.140625" customWidth="1"/>
    <col min="10502" max="10502" width="9.85546875" customWidth="1"/>
    <col min="10503" max="10503" width="9.7109375" customWidth="1"/>
    <col min="10504" max="10504" width="9.85546875" customWidth="1"/>
    <col min="10505" max="10505" width="6.7109375" bestFit="1" customWidth="1"/>
    <col min="10506" max="10506" width="9.85546875" customWidth="1"/>
    <col min="10753" max="10753" width="12.28515625" customWidth="1"/>
    <col min="10754" max="10754" width="11.85546875" customWidth="1"/>
    <col min="10755" max="10755" width="11.140625" customWidth="1"/>
    <col min="10757" max="10757" width="10.140625" customWidth="1"/>
    <col min="10758" max="10758" width="9.85546875" customWidth="1"/>
    <col min="10759" max="10759" width="9.7109375" customWidth="1"/>
    <col min="10760" max="10760" width="9.85546875" customWidth="1"/>
    <col min="10761" max="10761" width="6.7109375" bestFit="1" customWidth="1"/>
    <col min="10762" max="10762" width="9.85546875" customWidth="1"/>
    <col min="11009" max="11009" width="12.28515625" customWidth="1"/>
    <col min="11010" max="11010" width="11.85546875" customWidth="1"/>
    <col min="11011" max="11011" width="11.140625" customWidth="1"/>
    <col min="11013" max="11013" width="10.140625" customWidth="1"/>
    <col min="11014" max="11014" width="9.85546875" customWidth="1"/>
    <col min="11015" max="11015" width="9.7109375" customWidth="1"/>
    <col min="11016" max="11016" width="9.85546875" customWidth="1"/>
    <col min="11017" max="11017" width="6.7109375" bestFit="1" customWidth="1"/>
    <col min="11018" max="11018" width="9.85546875" customWidth="1"/>
    <col min="11265" max="11265" width="12.28515625" customWidth="1"/>
    <col min="11266" max="11266" width="11.85546875" customWidth="1"/>
    <col min="11267" max="11267" width="11.140625" customWidth="1"/>
    <col min="11269" max="11269" width="10.140625" customWidth="1"/>
    <col min="11270" max="11270" width="9.85546875" customWidth="1"/>
    <col min="11271" max="11271" width="9.7109375" customWidth="1"/>
    <col min="11272" max="11272" width="9.85546875" customWidth="1"/>
    <col min="11273" max="11273" width="6.7109375" bestFit="1" customWidth="1"/>
    <col min="11274" max="11274" width="9.85546875" customWidth="1"/>
    <col min="11521" max="11521" width="12.28515625" customWidth="1"/>
    <col min="11522" max="11522" width="11.85546875" customWidth="1"/>
    <col min="11523" max="11523" width="11.140625" customWidth="1"/>
    <col min="11525" max="11525" width="10.140625" customWidth="1"/>
    <col min="11526" max="11526" width="9.85546875" customWidth="1"/>
    <col min="11527" max="11527" width="9.7109375" customWidth="1"/>
    <col min="11528" max="11528" width="9.85546875" customWidth="1"/>
    <col min="11529" max="11529" width="6.7109375" bestFit="1" customWidth="1"/>
    <col min="11530" max="11530" width="9.85546875" customWidth="1"/>
    <col min="11777" max="11777" width="12.28515625" customWidth="1"/>
    <col min="11778" max="11778" width="11.85546875" customWidth="1"/>
    <col min="11779" max="11779" width="11.140625" customWidth="1"/>
    <col min="11781" max="11781" width="10.140625" customWidth="1"/>
    <col min="11782" max="11782" width="9.85546875" customWidth="1"/>
    <col min="11783" max="11783" width="9.7109375" customWidth="1"/>
    <col min="11784" max="11784" width="9.85546875" customWidth="1"/>
    <col min="11785" max="11785" width="6.7109375" bestFit="1" customWidth="1"/>
    <col min="11786" max="11786" width="9.85546875" customWidth="1"/>
    <col min="12033" max="12033" width="12.28515625" customWidth="1"/>
    <col min="12034" max="12034" width="11.85546875" customWidth="1"/>
    <col min="12035" max="12035" width="11.140625" customWidth="1"/>
    <col min="12037" max="12037" width="10.140625" customWidth="1"/>
    <col min="12038" max="12038" width="9.85546875" customWidth="1"/>
    <col min="12039" max="12039" width="9.7109375" customWidth="1"/>
    <col min="12040" max="12040" width="9.85546875" customWidth="1"/>
    <col min="12041" max="12041" width="6.7109375" bestFit="1" customWidth="1"/>
    <col min="12042" max="12042" width="9.85546875" customWidth="1"/>
    <col min="12289" max="12289" width="12.28515625" customWidth="1"/>
    <col min="12290" max="12290" width="11.85546875" customWidth="1"/>
    <col min="12291" max="12291" width="11.140625" customWidth="1"/>
    <col min="12293" max="12293" width="10.140625" customWidth="1"/>
    <col min="12294" max="12294" width="9.85546875" customWidth="1"/>
    <col min="12295" max="12295" width="9.7109375" customWidth="1"/>
    <col min="12296" max="12296" width="9.85546875" customWidth="1"/>
    <col min="12297" max="12297" width="6.7109375" bestFit="1" customWidth="1"/>
    <col min="12298" max="12298" width="9.85546875" customWidth="1"/>
    <col min="12545" max="12545" width="12.28515625" customWidth="1"/>
    <col min="12546" max="12546" width="11.85546875" customWidth="1"/>
    <col min="12547" max="12547" width="11.140625" customWidth="1"/>
    <col min="12549" max="12549" width="10.140625" customWidth="1"/>
    <col min="12550" max="12550" width="9.85546875" customWidth="1"/>
    <col min="12551" max="12551" width="9.7109375" customWidth="1"/>
    <col min="12552" max="12552" width="9.85546875" customWidth="1"/>
    <col min="12553" max="12553" width="6.7109375" bestFit="1" customWidth="1"/>
    <col min="12554" max="12554" width="9.85546875" customWidth="1"/>
    <col min="12801" max="12801" width="12.28515625" customWidth="1"/>
    <col min="12802" max="12802" width="11.85546875" customWidth="1"/>
    <col min="12803" max="12803" width="11.140625" customWidth="1"/>
    <col min="12805" max="12805" width="10.140625" customWidth="1"/>
    <col min="12806" max="12806" width="9.85546875" customWidth="1"/>
    <col min="12807" max="12807" width="9.7109375" customWidth="1"/>
    <col min="12808" max="12808" width="9.85546875" customWidth="1"/>
    <col min="12809" max="12809" width="6.7109375" bestFit="1" customWidth="1"/>
    <col min="12810" max="12810" width="9.85546875" customWidth="1"/>
    <col min="13057" max="13057" width="12.28515625" customWidth="1"/>
    <col min="13058" max="13058" width="11.85546875" customWidth="1"/>
    <col min="13059" max="13059" width="11.140625" customWidth="1"/>
    <col min="13061" max="13061" width="10.140625" customWidth="1"/>
    <col min="13062" max="13062" width="9.85546875" customWidth="1"/>
    <col min="13063" max="13063" width="9.7109375" customWidth="1"/>
    <col min="13064" max="13064" width="9.85546875" customWidth="1"/>
    <col min="13065" max="13065" width="6.7109375" bestFit="1" customWidth="1"/>
    <col min="13066" max="13066" width="9.85546875" customWidth="1"/>
    <col min="13313" max="13313" width="12.28515625" customWidth="1"/>
    <col min="13314" max="13314" width="11.85546875" customWidth="1"/>
    <col min="13315" max="13315" width="11.140625" customWidth="1"/>
    <col min="13317" max="13317" width="10.140625" customWidth="1"/>
    <col min="13318" max="13318" width="9.85546875" customWidth="1"/>
    <col min="13319" max="13319" width="9.7109375" customWidth="1"/>
    <col min="13320" max="13320" width="9.85546875" customWidth="1"/>
    <col min="13321" max="13321" width="6.7109375" bestFit="1" customWidth="1"/>
    <col min="13322" max="13322" width="9.85546875" customWidth="1"/>
    <col min="13569" max="13569" width="12.28515625" customWidth="1"/>
    <col min="13570" max="13570" width="11.85546875" customWidth="1"/>
    <col min="13571" max="13571" width="11.140625" customWidth="1"/>
    <col min="13573" max="13573" width="10.140625" customWidth="1"/>
    <col min="13574" max="13574" width="9.85546875" customWidth="1"/>
    <col min="13575" max="13575" width="9.7109375" customWidth="1"/>
    <col min="13576" max="13576" width="9.85546875" customWidth="1"/>
    <col min="13577" max="13577" width="6.7109375" bestFit="1" customWidth="1"/>
    <col min="13578" max="13578" width="9.85546875" customWidth="1"/>
    <col min="13825" max="13825" width="12.28515625" customWidth="1"/>
    <col min="13826" max="13826" width="11.85546875" customWidth="1"/>
    <col min="13827" max="13827" width="11.140625" customWidth="1"/>
    <col min="13829" max="13829" width="10.140625" customWidth="1"/>
    <col min="13830" max="13830" width="9.85546875" customWidth="1"/>
    <col min="13831" max="13831" width="9.7109375" customWidth="1"/>
    <col min="13832" max="13832" width="9.85546875" customWidth="1"/>
    <col min="13833" max="13833" width="6.7109375" bestFit="1" customWidth="1"/>
    <col min="13834" max="13834" width="9.85546875" customWidth="1"/>
    <col min="14081" max="14081" width="12.28515625" customWidth="1"/>
    <col min="14082" max="14082" width="11.85546875" customWidth="1"/>
    <col min="14083" max="14083" width="11.140625" customWidth="1"/>
    <col min="14085" max="14085" width="10.140625" customWidth="1"/>
    <col min="14086" max="14086" width="9.85546875" customWidth="1"/>
    <col min="14087" max="14087" width="9.7109375" customWidth="1"/>
    <col min="14088" max="14088" width="9.85546875" customWidth="1"/>
    <col min="14089" max="14089" width="6.7109375" bestFit="1" customWidth="1"/>
    <col min="14090" max="14090" width="9.85546875" customWidth="1"/>
    <col min="14337" max="14337" width="12.28515625" customWidth="1"/>
    <col min="14338" max="14338" width="11.85546875" customWidth="1"/>
    <col min="14339" max="14339" width="11.140625" customWidth="1"/>
    <col min="14341" max="14341" width="10.140625" customWidth="1"/>
    <col min="14342" max="14342" width="9.85546875" customWidth="1"/>
    <col min="14343" max="14343" width="9.7109375" customWidth="1"/>
    <col min="14344" max="14344" width="9.85546875" customWidth="1"/>
    <col min="14345" max="14345" width="6.7109375" bestFit="1" customWidth="1"/>
    <col min="14346" max="14346" width="9.85546875" customWidth="1"/>
    <col min="14593" max="14593" width="12.28515625" customWidth="1"/>
    <col min="14594" max="14594" width="11.85546875" customWidth="1"/>
    <col min="14595" max="14595" width="11.140625" customWidth="1"/>
    <col min="14597" max="14597" width="10.140625" customWidth="1"/>
    <col min="14598" max="14598" width="9.85546875" customWidth="1"/>
    <col min="14599" max="14599" width="9.7109375" customWidth="1"/>
    <col min="14600" max="14600" width="9.85546875" customWidth="1"/>
    <col min="14601" max="14601" width="6.7109375" bestFit="1" customWidth="1"/>
    <col min="14602" max="14602" width="9.85546875" customWidth="1"/>
    <col min="14849" max="14849" width="12.28515625" customWidth="1"/>
    <col min="14850" max="14850" width="11.85546875" customWidth="1"/>
    <col min="14851" max="14851" width="11.140625" customWidth="1"/>
    <col min="14853" max="14853" width="10.140625" customWidth="1"/>
    <col min="14854" max="14854" width="9.85546875" customWidth="1"/>
    <col min="14855" max="14855" width="9.7109375" customWidth="1"/>
    <col min="14856" max="14856" width="9.85546875" customWidth="1"/>
    <col min="14857" max="14857" width="6.7109375" bestFit="1" customWidth="1"/>
    <col min="14858" max="14858" width="9.85546875" customWidth="1"/>
    <col min="15105" max="15105" width="12.28515625" customWidth="1"/>
    <col min="15106" max="15106" width="11.85546875" customWidth="1"/>
    <col min="15107" max="15107" width="11.140625" customWidth="1"/>
    <col min="15109" max="15109" width="10.140625" customWidth="1"/>
    <col min="15110" max="15110" width="9.85546875" customWidth="1"/>
    <col min="15111" max="15111" width="9.7109375" customWidth="1"/>
    <col min="15112" max="15112" width="9.85546875" customWidth="1"/>
    <col min="15113" max="15113" width="6.7109375" bestFit="1" customWidth="1"/>
    <col min="15114" max="15114" width="9.85546875" customWidth="1"/>
    <col min="15361" max="15361" width="12.28515625" customWidth="1"/>
    <col min="15362" max="15362" width="11.85546875" customWidth="1"/>
    <col min="15363" max="15363" width="11.140625" customWidth="1"/>
    <col min="15365" max="15365" width="10.140625" customWidth="1"/>
    <col min="15366" max="15366" width="9.85546875" customWidth="1"/>
    <col min="15367" max="15367" width="9.7109375" customWidth="1"/>
    <col min="15368" max="15368" width="9.85546875" customWidth="1"/>
    <col min="15369" max="15369" width="6.7109375" bestFit="1" customWidth="1"/>
    <col min="15370" max="15370" width="9.85546875" customWidth="1"/>
    <col min="15617" max="15617" width="12.28515625" customWidth="1"/>
    <col min="15618" max="15618" width="11.85546875" customWidth="1"/>
    <col min="15619" max="15619" width="11.140625" customWidth="1"/>
    <col min="15621" max="15621" width="10.140625" customWidth="1"/>
    <col min="15622" max="15622" width="9.85546875" customWidth="1"/>
    <col min="15623" max="15623" width="9.7109375" customWidth="1"/>
    <col min="15624" max="15624" width="9.85546875" customWidth="1"/>
    <col min="15625" max="15625" width="6.7109375" bestFit="1" customWidth="1"/>
    <col min="15626" max="15626" width="9.85546875" customWidth="1"/>
    <col min="15873" max="15873" width="12.28515625" customWidth="1"/>
    <col min="15874" max="15874" width="11.85546875" customWidth="1"/>
    <col min="15875" max="15875" width="11.140625" customWidth="1"/>
    <col min="15877" max="15877" width="10.140625" customWidth="1"/>
    <col min="15878" max="15878" width="9.85546875" customWidth="1"/>
    <col min="15879" max="15879" width="9.7109375" customWidth="1"/>
    <col min="15880" max="15880" width="9.85546875" customWidth="1"/>
    <col min="15881" max="15881" width="6.7109375" bestFit="1" customWidth="1"/>
    <col min="15882" max="15882" width="9.85546875" customWidth="1"/>
    <col min="16129" max="16129" width="12.28515625" customWidth="1"/>
    <col min="16130" max="16130" width="11.85546875" customWidth="1"/>
    <col min="16131" max="16131" width="11.140625" customWidth="1"/>
    <col min="16133" max="16133" width="10.140625" customWidth="1"/>
    <col min="16134" max="16134" width="9.85546875" customWidth="1"/>
    <col min="16135" max="16135" width="9.7109375" customWidth="1"/>
    <col min="16136" max="16136" width="9.85546875" customWidth="1"/>
    <col min="16137" max="16137" width="6.7109375" bestFit="1" customWidth="1"/>
    <col min="16138" max="16138" width="9.85546875" customWidth="1"/>
  </cols>
  <sheetData>
    <row r="1" spans="1:60" x14ac:dyDescent="0.25">
      <c r="A1" s="1" t="s">
        <v>0</v>
      </c>
      <c r="B1" s="2"/>
      <c r="C1" s="2"/>
      <c r="D1" s="2"/>
      <c r="E1" s="3" t="s">
        <v>1</v>
      </c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4"/>
      <c r="X1" s="5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4"/>
      <c r="AT1" s="4"/>
      <c r="AU1" s="5"/>
      <c r="AV1" s="2"/>
      <c r="AW1" s="2"/>
      <c r="AX1" s="2"/>
      <c r="AY1" s="2"/>
      <c r="AZ1" s="2"/>
      <c r="BA1" s="2"/>
      <c r="BB1" s="2"/>
      <c r="BC1" s="2"/>
      <c r="BD1" s="2"/>
      <c r="BE1" s="2"/>
      <c r="BF1" s="4"/>
      <c r="BG1" s="4"/>
      <c r="BH1" s="6"/>
    </row>
    <row r="2" spans="1:60" x14ac:dyDescent="0.25">
      <c r="A2" s="239" t="s">
        <v>2</v>
      </c>
      <c r="B2" s="7" t="s">
        <v>3</v>
      </c>
      <c r="C2" s="8"/>
      <c r="D2" s="239" t="s">
        <v>4</v>
      </c>
      <c r="E2" s="239" t="s">
        <v>5</v>
      </c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  <c r="S2" s="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4"/>
      <c r="AO2" s="4"/>
      <c r="AP2" s="5"/>
      <c r="AQ2" s="2"/>
      <c r="AR2" s="2"/>
      <c r="AS2" s="2"/>
      <c r="AT2" s="2"/>
      <c r="AU2" s="2"/>
      <c r="AV2" s="2"/>
      <c r="AW2" s="2"/>
      <c r="AX2" s="2"/>
      <c r="AY2" s="2"/>
      <c r="AZ2" s="2"/>
      <c r="BA2" s="4"/>
      <c r="BB2" s="4"/>
      <c r="BC2" s="6"/>
    </row>
    <row r="3" spans="1:60" x14ac:dyDescent="0.25">
      <c r="A3" s="240"/>
      <c r="B3" s="239" t="s">
        <v>6</v>
      </c>
      <c r="C3" s="239" t="s">
        <v>7</v>
      </c>
      <c r="D3" s="240"/>
      <c r="E3" s="240"/>
      <c r="F3" s="2"/>
      <c r="G3" s="2"/>
      <c r="H3" s="2"/>
      <c r="I3" s="2"/>
      <c r="J3" s="2"/>
      <c r="K3" s="2"/>
      <c r="L3" s="2"/>
      <c r="M3" s="2"/>
      <c r="N3" s="2"/>
      <c r="O3" s="2"/>
      <c r="P3" s="4"/>
      <c r="Q3" s="4"/>
      <c r="R3" s="5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"/>
      <c r="AN3" s="4"/>
      <c r="AO3" s="5"/>
      <c r="AP3" s="2"/>
      <c r="AQ3" s="2"/>
      <c r="AR3" s="2"/>
      <c r="AS3" s="2"/>
      <c r="AT3" s="2"/>
      <c r="AU3" s="2"/>
      <c r="AV3" s="2"/>
      <c r="AW3" s="2"/>
      <c r="AX3" s="2"/>
      <c r="AY3" s="2"/>
      <c r="AZ3" s="4"/>
      <c r="BA3" s="4"/>
      <c r="BB3" s="6"/>
    </row>
    <row r="4" spans="1:60" hidden="1" x14ac:dyDescent="0.25">
      <c r="A4" s="241"/>
      <c r="B4" s="241"/>
      <c r="C4" s="241"/>
      <c r="D4" s="241"/>
      <c r="E4" s="241"/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5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"/>
      <c r="AN4" s="4"/>
      <c r="AO4" s="5"/>
      <c r="AP4" s="2"/>
      <c r="AQ4" s="2"/>
      <c r="AR4" s="2"/>
      <c r="AS4" s="2"/>
      <c r="AT4" s="2"/>
      <c r="AU4" s="2"/>
      <c r="AV4" s="2"/>
      <c r="AW4" s="2"/>
      <c r="AX4" s="2"/>
      <c r="AY4" s="2"/>
      <c r="AZ4" s="4"/>
      <c r="BA4" s="4"/>
      <c r="BB4" s="6"/>
    </row>
    <row r="5" spans="1:60" x14ac:dyDescent="0.25">
      <c r="A5" s="239" t="s">
        <v>8</v>
      </c>
      <c r="B5" s="10">
        <v>954</v>
      </c>
      <c r="C5" s="10">
        <v>954</v>
      </c>
      <c r="D5" s="11">
        <v>954</v>
      </c>
      <c r="E5" s="12" t="s">
        <v>9</v>
      </c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  <c r="R5" s="5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4"/>
      <c r="AN5" s="4"/>
      <c r="AO5" s="5"/>
      <c r="AP5" s="2"/>
      <c r="AQ5" s="2"/>
      <c r="AR5" s="2"/>
      <c r="AS5" s="2"/>
      <c r="AT5" s="2"/>
      <c r="AU5" s="2"/>
      <c r="AV5" s="2"/>
      <c r="AW5" s="2"/>
      <c r="AX5" s="2"/>
      <c r="AY5" s="2"/>
      <c r="AZ5" s="4"/>
      <c r="BA5" s="4"/>
      <c r="BB5" s="6"/>
    </row>
    <row r="6" spans="1:60" x14ac:dyDescent="0.25">
      <c r="A6" s="240"/>
      <c r="B6" s="10">
        <v>1079</v>
      </c>
      <c r="C6" s="10">
        <f t="shared" ref="C6:D8" si="0">SUM(B6:B6)</f>
        <v>1079</v>
      </c>
      <c r="D6" s="11">
        <f t="shared" si="0"/>
        <v>1079</v>
      </c>
      <c r="E6" s="12" t="s">
        <v>10</v>
      </c>
      <c r="F6" s="2"/>
      <c r="G6" s="2"/>
      <c r="H6" s="2"/>
      <c r="I6" s="2"/>
      <c r="J6" s="2"/>
      <c r="K6" s="2"/>
      <c r="L6" s="2"/>
      <c r="M6" s="2"/>
      <c r="N6" s="2"/>
      <c r="O6" s="2"/>
      <c r="P6" s="4"/>
      <c r="Q6" s="4"/>
      <c r="R6" s="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4"/>
      <c r="AN6" s="4"/>
      <c r="AO6" s="5"/>
      <c r="AP6" s="2"/>
      <c r="AQ6" s="2"/>
      <c r="AR6" s="2"/>
      <c r="AS6" s="2"/>
      <c r="AT6" s="2"/>
      <c r="AU6" s="2"/>
      <c r="AV6" s="2"/>
      <c r="AW6" s="2"/>
      <c r="AX6" s="2"/>
      <c r="AY6" s="2"/>
      <c r="AZ6" s="4"/>
      <c r="BA6" s="4"/>
      <c r="BB6" s="6"/>
    </row>
    <row r="7" spans="1:60" x14ac:dyDescent="0.25">
      <c r="A7" s="240"/>
      <c r="B7" s="10">
        <v>1079</v>
      </c>
      <c r="C7" s="10">
        <f t="shared" si="0"/>
        <v>1079</v>
      </c>
      <c r="D7" s="11">
        <f t="shared" si="0"/>
        <v>1079</v>
      </c>
      <c r="E7" s="12" t="s"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4"/>
      <c r="Q7" s="4"/>
      <c r="R7" s="5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4"/>
      <c r="AO7" s="5"/>
      <c r="AP7" s="2"/>
      <c r="AQ7" s="2"/>
      <c r="AR7" s="2"/>
      <c r="AS7" s="2"/>
      <c r="AT7" s="2"/>
      <c r="AU7" s="2"/>
      <c r="AV7" s="2"/>
      <c r="AW7" s="2"/>
      <c r="AX7" s="2"/>
      <c r="AY7" s="2"/>
      <c r="AZ7" s="4"/>
      <c r="BA7" s="4"/>
      <c r="BB7" s="6"/>
    </row>
    <row r="8" spans="1:60" x14ac:dyDescent="0.25">
      <c r="A8" s="241"/>
      <c r="B8" s="10">
        <v>1078</v>
      </c>
      <c r="C8" s="10">
        <f t="shared" si="0"/>
        <v>1078</v>
      </c>
      <c r="D8" s="11">
        <f t="shared" si="0"/>
        <v>1078</v>
      </c>
      <c r="E8" s="12" t="s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  <c r="R8" s="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  <c r="AN8" s="4"/>
      <c r="AO8" s="5"/>
      <c r="AP8" s="2"/>
      <c r="AQ8" s="2"/>
      <c r="AR8" s="2"/>
      <c r="AS8" s="2"/>
      <c r="AT8" s="2"/>
      <c r="AU8" s="2"/>
      <c r="AV8" s="2"/>
      <c r="AW8" s="2"/>
      <c r="AX8" s="2"/>
      <c r="AY8" s="2"/>
      <c r="AZ8" s="4"/>
      <c r="BA8" s="4"/>
      <c r="BB8" s="6"/>
    </row>
    <row r="9" spans="1:60" x14ac:dyDescent="0.25">
      <c r="A9" s="2"/>
      <c r="B9" s="2"/>
      <c r="C9" s="2"/>
      <c r="D9" s="11">
        <f>SUM(D5:D8)</f>
        <v>4190</v>
      </c>
      <c r="E9" s="13" t="s">
        <v>13</v>
      </c>
      <c r="F9" s="2"/>
      <c r="G9" s="2"/>
      <c r="H9" s="2"/>
      <c r="I9" s="2"/>
      <c r="J9" s="2"/>
      <c r="K9" s="2"/>
      <c r="L9" s="2"/>
      <c r="M9" s="2"/>
      <c r="N9" s="2"/>
      <c r="O9" s="2"/>
      <c r="P9" s="4"/>
      <c r="Q9" s="4"/>
      <c r="R9" s="5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4"/>
      <c r="AO9" s="5"/>
      <c r="AP9" s="2"/>
      <c r="AQ9" s="2"/>
      <c r="AR9" s="2"/>
      <c r="AS9" s="2"/>
      <c r="AT9" s="2"/>
      <c r="AU9" s="2"/>
      <c r="AV9" s="2"/>
      <c r="AW9" s="2"/>
      <c r="AX9" s="2"/>
      <c r="AY9" s="2"/>
      <c r="AZ9" s="4"/>
      <c r="BA9" s="4"/>
      <c r="BB9" s="6"/>
    </row>
    <row r="10" spans="1:6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4"/>
      <c r="X10" s="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4"/>
      <c r="AT10" s="4"/>
      <c r="AU10" s="5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4"/>
      <c r="BG10" s="4"/>
      <c r="BH10" s="6"/>
    </row>
    <row r="11" spans="1:60" x14ac:dyDescent="0.25">
      <c r="A11" s="1" t="s">
        <v>14</v>
      </c>
      <c r="B11" s="2"/>
      <c r="C11" s="2"/>
      <c r="D11" s="2"/>
      <c r="E11" s="2"/>
      <c r="F11" s="2"/>
      <c r="G11" s="2"/>
      <c r="I11" s="2"/>
      <c r="J11" s="3" t="s"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4"/>
      <c r="X11" s="5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"/>
      <c r="AT11" s="4"/>
      <c r="AU11" s="5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4"/>
      <c r="BG11" s="4"/>
      <c r="BH11" s="6"/>
    </row>
    <row r="12" spans="1:60" x14ac:dyDescent="0.25">
      <c r="A12" s="239" t="s">
        <v>2</v>
      </c>
      <c r="B12" s="244" t="s">
        <v>3</v>
      </c>
      <c r="C12" s="245"/>
      <c r="D12" s="246"/>
      <c r="E12" s="247" t="s">
        <v>15</v>
      </c>
      <c r="F12" s="248"/>
      <c r="G12" s="247" t="s">
        <v>16</v>
      </c>
      <c r="H12" s="248"/>
      <c r="I12" s="239" t="s">
        <v>4</v>
      </c>
      <c r="J12" s="239" t="s">
        <v>5</v>
      </c>
      <c r="K12" s="2"/>
      <c r="L12" s="2"/>
      <c r="M12" s="2"/>
      <c r="N12" s="2"/>
      <c r="O12" s="2"/>
      <c r="P12" s="2"/>
      <c r="Q12" s="2"/>
      <c r="R12" s="2"/>
      <c r="S12" s="4"/>
      <c r="T12" s="4"/>
      <c r="U12" s="5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4"/>
      <c r="AQ12" s="4"/>
      <c r="AR12" s="5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4"/>
      <c r="BD12" s="4"/>
      <c r="BE12" s="6"/>
      <c r="BF12" s="2"/>
      <c r="BG12" s="2"/>
      <c r="BH12" s="2"/>
    </row>
    <row r="13" spans="1:60" x14ac:dyDescent="0.25">
      <c r="A13" s="240"/>
      <c r="B13" s="239" t="s">
        <v>6</v>
      </c>
      <c r="C13" s="239" t="s">
        <v>17</v>
      </c>
      <c r="D13" s="239" t="s">
        <v>7</v>
      </c>
      <c r="E13" s="242" t="s">
        <v>18</v>
      </c>
      <c r="F13" s="239" t="s">
        <v>19</v>
      </c>
      <c r="G13" s="242" t="s">
        <v>20</v>
      </c>
      <c r="H13" s="242" t="s">
        <v>21</v>
      </c>
      <c r="I13" s="240"/>
      <c r="J13" s="240"/>
      <c r="K13" s="2"/>
      <c r="L13" s="2"/>
      <c r="M13" s="2"/>
      <c r="N13" s="2"/>
      <c r="O13" s="2"/>
      <c r="P13" s="2"/>
      <c r="Q13" s="2"/>
      <c r="R13" s="2"/>
      <c r="S13" s="4"/>
      <c r="T13" s="4"/>
      <c r="U13" s="5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4"/>
      <c r="AQ13" s="4"/>
      <c r="AR13" s="5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4"/>
      <c r="BD13" s="4"/>
      <c r="BE13" s="6"/>
      <c r="BF13" s="2"/>
      <c r="BG13" s="2"/>
      <c r="BH13" s="2"/>
    </row>
    <row r="14" spans="1:60" x14ac:dyDescent="0.25">
      <c r="A14" s="241"/>
      <c r="B14" s="241"/>
      <c r="C14" s="241"/>
      <c r="D14" s="241"/>
      <c r="E14" s="243"/>
      <c r="F14" s="241"/>
      <c r="G14" s="243"/>
      <c r="H14" s="243"/>
      <c r="I14" s="241"/>
      <c r="J14" s="241"/>
      <c r="K14" s="2"/>
      <c r="L14" s="2"/>
      <c r="M14" s="2"/>
      <c r="N14" s="2"/>
      <c r="O14" s="2"/>
      <c r="P14" s="2"/>
      <c r="Q14" s="2"/>
      <c r="R14" s="2"/>
      <c r="S14" s="4"/>
      <c r="T14" s="4"/>
      <c r="U14" s="5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4"/>
      <c r="AQ14" s="4"/>
      <c r="AR14" s="5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4"/>
      <c r="BD14" s="4"/>
      <c r="BE14" s="6"/>
      <c r="BF14" s="2"/>
      <c r="BG14" s="2"/>
      <c r="BH14" s="2"/>
    </row>
    <row r="15" spans="1:60" x14ac:dyDescent="0.25">
      <c r="A15" s="239" t="s">
        <v>8</v>
      </c>
      <c r="B15" s="10">
        <v>68</v>
      </c>
      <c r="C15" s="10">
        <v>369</v>
      </c>
      <c r="D15" s="10">
        <f>SUM(B15:C15)</f>
        <v>437</v>
      </c>
      <c r="E15" s="14">
        <v>64</v>
      </c>
      <c r="F15" s="15">
        <f>E15</f>
        <v>64</v>
      </c>
      <c r="G15" s="15">
        <v>13</v>
      </c>
      <c r="H15" s="15">
        <f>G15</f>
        <v>13</v>
      </c>
      <c r="I15" s="16">
        <f>H15+D15+F15</f>
        <v>514</v>
      </c>
      <c r="J15" s="12" t="s">
        <v>9</v>
      </c>
      <c r="K15" s="2"/>
      <c r="L15" s="2"/>
      <c r="M15" s="2"/>
      <c r="N15" s="2"/>
      <c r="O15" s="2"/>
      <c r="P15" s="2"/>
      <c r="Q15" s="2"/>
      <c r="R15" s="2"/>
      <c r="S15" s="4"/>
      <c r="T15" s="4"/>
      <c r="U15" s="5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4"/>
      <c r="AQ15" s="4"/>
      <c r="AR15" s="5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4"/>
      <c r="BD15" s="4"/>
      <c r="BE15" s="6"/>
      <c r="BF15" s="2"/>
      <c r="BG15" s="2"/>
      <c r="BH15" s="2"/>
    </row>
    <row r="16" spans="1:60" x14ac:dyDescent="0.25">
      <c r="A16" s="240"/>
      <c r="B16" s="10">
        <v>20</v>
      </c>
      <c r="C16" s="10">
        <v>98</v>
      </c>
      <c r="D16" s="10">
        <f>SUM(B16:C16)</f>
        <v>118</v>
      </c>
      <c r="E16" s="14">
        <v>64</v>
      </c>
      <c r="F16" s="15">
        <f>E16</f>
        <v>64</v>
      </c>
      <c r="G16" s="15">
        <v>13</v>
      </c>
      <c r="H16" s="15">
        <f>G16</f>
        <v>13</v>
      </c>
      <c r="I16" s="16">
        <f>H16+D16+F16</f>
        <v>195</v>
      </c>
      <c r="J16" s="12" t="s">
        <v>10</v>
      </c>
      <c r="K16" s="2"/>
      <c r="L16" s="2"/>
      <c r="M16" s="2"/>
      <c r="N16" s="2"/>
      <c r="O16" s="2"/>
      <c r="P16" s="2"/>
      <c r="Q16" s="2"/>
      <c r="R16" s="2"/>
      <c r="S16" s="4"/>
      <c r="T16" s="4"/>
      <c r="U16" s="5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4"/>
      <c r="AQ16" s="4"/>
      <c r="AR16" s="5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4"/>
      <c r="BD16" s="4"/>
      <c r="BE16" s="6"/>
      <c r="BF16" s="2"/>
      <c r="BG16" s="2"/>
      <c r="BH16" s="2"/>
    </row>
    <row r="17" spans="1:61" x14ac:dyDescent="0.25">
      <c r="A17" s="240"/>
      <c r="B17" s="10">
        <v>19</v>
      </c>
      <c r="C17" s="10">
        <v>10</v>
      </c>
      <c r="D17" s="10">
        <f>SUM(B17:C17)</f>
        <v>29</v>
      </c>
      <c r="E17" s="10">
        <v>11</v>
      </c>
      <c r="F17" s="15">
        <f>E17</f>
        <v>11</v>
      </c>
      <c r="G17" s="15">
        <v>0</v>
      </c>
      <c r="H17" s="15">
        <f>G17</f>
        <v>0</v>
      </c>
      <c r="I17" s="16">
        <f>H17+D17+F17</f>
        <v>40</v>
      </c>
      <c r="J17" s="12" t="s">
        <v>11</v>
      </c>
      <c r="K17" s="2"/>
      <c r="L17" s="2"/>
      <c r="M17" s="2"/>
      <c r="N17" s="2"/>
      <c r="O17" s="2"/>
      <c r="P17" s="2"/>
      <c r="Q17" s="2"/>
      <c r="R17" s="2"/>
      <c r="S17" s="4"/>
      <c r="T17" s="4"/>
      <c r="U17" s="5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4"/>
      <c r="AQ17" s="4"/>
      <c r="AR17" s="5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4"/>
      <c r="BD17" s="4"/>
      <c r="BE17" s="6"/>
      <c r="BF17" s="2"/>
      <c r="BG17" s="2"/>
      <c r="BH17" s="2"/>
    </row>
    <row r="18" spans="1:61" x14ac:dyDescent="0.25">
      <c r="A18" s="241"/>
      <c r="B18" s="10">
        <v>18</v>
      </c>
      <c r="C18" s="10">
        <v>9</v>
      </c>
      <c r="D18" s="10">
        <f>SUM(B18:C18)</f>
        <v>27</v>
      </c>
      <c r="E18" s="10">
        <v>13</v>
      </c>
      <c r="F18" s="15">
        <f>E18</f>
        <v>13</v>
      </c>
      <c r="G18" s="15">
        <v>0</v>
      </c>
      <c r="H18" s="15">
        <f>G18</f>
        <v>0</v>
      </c>
      <c r="I18" s="16">
        <f>H18+D18+F18</f>
        <v>40</v>
      </c>
      <c r="J18" s="12" t="s">
        <v>12</v>
      </c>
      <c r="K18" s="2"/>
      <c r="L18" s="2"/>
      <c r="M18" s="2"/>
      <c r="N18" s="2"/>
      <c r="O18" s="2"/>
      <c r="P18" s="2"/>
      <c r="Q18" s="2"/>
      <c r="R18" s="2"/>
      <c r="S18" s="4"/>
      <c r="T18" s="4"/>
      <c r="U18" s="5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4"/>
      <c r="AQ18" s="4"/>
      <c r="AR18" s="5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4"/>
      <c r="BD18" s="4"/>
      <c r="BE18" s="6"/>
      <c r="BF18" s="2"/>
      <c r="BG18" s="2"/>
      <c r="BH18" s="2"/>
    </row>
    <row r="19" spans="1:61" x14ac:dyDescent="0.25">
      <c r="A19" s="2"/>
      <c r="B19" s="1">
        <f t="shared" ref="B19:I19" si="1">SUM(B15:B18)</f>
        <v>125</v>
      </c>
      <c r="C19" s="1">
        <f t="shared" si="1"/>
        <v>486</v>
      </c>
      <c r="D19" s="1">
        <f t="shared" si="1"/>
        <v>611</v>
      </c>
      <c r="E19" s="1">
        <f t="shared" si="1"/>
        <v>152</v>
      </c>
      <c r="F19" s="1">
        <f t="shared" si="1"/>
        <v>152</v>
      </c>
      <c r="G19" s="1">
        <f t="shared" si="1"/>
        <v>26</v>
      </c>
      <c r="H19" s="1">
        <f t="shared" si="1"/>
        <v>26</v>
      </c>
      <c r="I19" s="12">
        <f t="shared" si="1"/>
        <v>789</v>
      </c>
      <c r="J19" s="13" t="s">
        <v>13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4"/>
      <c r="X19" s="5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4"/>
      <c r="AT19" s="4"/>
      <c r="AU19" s="5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4"/>
      <c r="BG19" s="4"/>
      <c r="BH19" s="6"/>
    </row>
    <row r="20" spans="1:6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4"/>
      <c r="X20" s="5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"/>
      <c r="AT20" s="4"/>
      <c r="AU20" s="5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4"/>
      <c r="BG20" s="4"/>
      <c r="BH20" s="6"/>
    </row>
    <row r="21" spans="1:61" x14ac:dyDescent="0.25">
      <c r="A21" s="1" t="s">
        <v>22</v>
      </c>
      <c r="B21" s="2"/>
      <c r="C21" s="2"/>
      <c r="D21" s="2"/>
      <c r="E21" s="2"/>
      <c r="F21" s="2"/>
      <c r="G21" s="2"/>
      <c r="H21" s="3" t="s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4"/>
      <c r="X21" s="5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"/>
      <c r="AT21" s="4"/>
      <c r="AU21" s="5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4"/>
      <c r="BG21" s="4"/>
      <c r="BH21" s="6"/>
    </row>
    <row r="22" spans="1:61" x14ac:dyDescent="0.25">
      <c r="A22" s="239" t="s">
        <v>2</v>
      </c>
      <c r="B22" s="244" t="s">
        <v>3</v>
      </c>
      <c r="C22" s="245"/>
      <c r="D22" s="246"/>
      <c r="E22" s="247" t="s">
        <v>23</v>
      </c>
      <c r="F22" s="248"/>
      <c r="G22" s="239" t="s">
        <v>4</v>
      </c>
      <c r="H22" s="239" t="s">
        <v>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4"/>
      <c r="T22" s="4"/>
      <c r="U22" s="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4"/>
      <c r="AQ22" s="4"/>
      <c r="AR22" s="5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4"/>
      <c r="BD22" s="4"/>
      <c r="BE22" s="6"/>
      <c r="BF22" s="2"/>
      <c r="BG22" s="2"/>
    </row>
    <row r="23" spans="1:61" x14ac:dyDescent="0.25">
      <c r="A23" s="240"/>
      <c r="B23" s="242" t="s">
        <v>24</v>
      </c>
      <c r="C23" s="239" t="s">
        <v>6</v>
      </c>
      <c r="D23" s="239" t="s">
        <v>7</v>
      </c>
      <c r="E23" s="247" t="s">
        <v>25</v>
      </c>
      <c r="F23" s="248"/>
      <c r="G23" s="240"/>
      <c r="H23" s="240"/>
      <c r="I23" s="2"/>
      <c r="J23" s="2"/>
      <c r="K23" s="2"/>
      <c r="L23" s="2"/>
      <c r="M23" s="2"/>
      <c r="N23" s="2"/>
      <c r="O23" s="2"/>
      <c r="P23" s="2"/>
      <c r="Q23" s="2"/>
      <c r="R23" s="2"/>
      <c r="S23" s="4"/>
      <c r="T23" s="4"/>
      <c r="U23" s="5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4"/>
      <c r="AQ23" s="4"/>
      <c r="AR23" s="5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4"/>
      <c r="BD23" s="4"/>
      <c r="BE23" s="6"/>
      <c r="BF23" s="2"/>
      <c r="BG23" s="2"/>
    </row>
    <row r="24" spans="1:61" ht="51.75" x14ac:dyDescent="0.25">
      <c r="A24" s="241"/>
      <c r="B24" s="243"/>
      <c r="C24" s="241"/>
      <c r="D24" s="241"/>
      <c r="E24" s="17" t="s">
        <v>26</v>
      </c>
      <c r="F24" s="18" t="s">
        <v>27</v>
      </c>
      <c r="G24" s="241"/>
      <c r="H24" s="241"/>
      <c r="I24" s="2"/>
      <c r="J24" s="2"/>
      <c r="K24" s="2"/>
      <c r="L24" s="2"/>
      <c r="M24" s="2"/>
      <c r="N24" s="2"/>
      <c r="O24" s="2"/>
      <c r="P24" s="2"/>
      <c r="Q24" s="2"/>
      <c r="R24" s="2"/>
      <c r="S24" s="4"/>
      <c r="T24" s="4"/>
      <c r="U24" s="5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4"/>
      <c r="AQ24" s="4"/>
      <c r="AR24" s="5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4"/>
      <c r="BD24" s="4"/>
      <c r="BE24" s="6"/>
      <c r="BF24" s="2"/>
      <c r="BG24" s="2"/>
    </row>
    <row r="25" spans="1:61" x14ac:dyDescent="0.25">
      <c r="A25" s="239" t="s">
        <v>8</v>
      </c>
      <c r="B25" s="10">
        <v>217</v>
      </c>
      <c r="C25" s="10">
        <v>1</v>
      </c>
      <c r="D25" s="10">
        <f>SUM(B25:C25)</f>
        <v>218</v>
      </c>
      <c r="E25" s="14">
        <v>19</v>
      </c>
      <c r="F25" s="15">
        <f>E25</f>
        <v>19</v>
      </c>
      <c r="G25" s="11">
        <f>D25+F25</f>
        <v>237</v>
      </c>
      <c r="H25" s="12" t="s">
        <v>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4"/>
      <c r="T25" s="4"/>
      <c r="U25" s="5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4"/>
      <c r="AQ25" s="4"/>
      <c r="AR25" s="5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4"/>
      <c r="BD25" s="4"/>
      <c r="BE25" s="6"/>
      <c r="BF25" s="2"/>
      <c r="BG25" s="2"/>
    </row>
    <row r="26" spans="1:61" x14ac:dyDescent="0.25">
      <c r="A26" s="240"/>
      <c r="B26" s="10">
        <v>54</v>
      </c>
      <c r="C26" s="10">
        <v>1</v>
      </c>
      <c r="D26" s="10">
        <f>SUM(B26:C26)</f>
        <v>55</v>
      </c>
      <c r="E26" s="14">
        <v>15</v>
      </c>
      <c r="F26" s="15">
        <f>E26</f>
        <v>15</v>
      </c>
      <c r="G26" s="11">
        <f>D26+F26</f>
        <v>70</v>
      </c>
      <c r="H26" s="12" t="s">
        <v>10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4"/>
      <c r="T26" s="4"/>
      <c r="U26" s="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4"/>
      <c r="AQ26" s="4"/>
      <c r="AR26" s="5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4"/>
      <c r="BD26" s="4"/>
      <c r="BE26" s="6"/>
      <c r="BF26" s="2"/>
      <c r="BG26" s="2"/>
    </row>
    <row r="27" spans="1:61" x14ac:dyDescent="0.25">
      <c r="A27" s="240"/>
      <c r="B27" s="10">
        <v>46</v>
      </c>
      <c r="C27" s="10">
        <v>1</v>
      </c>
      <c r="D27" s="10">
        <f>SUM(B27:C27)</f>
        <v>47</v>
      </c>
      <c r="E27" s="10">
        <v>15</v>
      </c>
      <c r="F27" s="15">
        <f>E27</f>
        <v>15</v>
      </c>
      <c r="G27" s="11">
        <f>D27+F27</f>
        <v>62</v>
      </c>
      <c r="H27" s="12" t="s">
        <v>11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4"/>
      <c r="T27" s="4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  <c r="AQ27" s="4"/>
      <c r="AR27" s="5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4"/>
      <c r="BD27" s="4"/>
      <c r="BE27" s="6"/>
      <c r="BF27" s="2"/>
      <c r="BG27" s="2"/>
    </row>
    <row r="28" spans="1:61" x14ac:dyDescent="0.25">
      <c r="A28" s="241"/>
      <c r="B28" s="10">
        <v>111</v>
      </c>
      <c r="C28" s="10">
        <v>1</v>
      </c>
      <c r="D28" s="10">
        <f>SUM(B28:C28)</f>
        <v>112</v>
      </c>
      <c r="E28" s="10">
        <v>0</v>
      </c>
      <c r="F28" s="15">
        <f>E28</f>
        <v>0</v>
      </c>
      <c r="G28" s="11">
        <f>D28+F28</f>
        <v>112</v>
      </c>
      <c r="H28" s="12" t="s">
        <v>12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4"/>
      <c r="T28" s="4"/>
      <c r="U28" s="5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4"/>
      <c r="AQ28" s="4"/>
      <c r="AR28" s="5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4"/>
      <c r="BD28" s="4"/>
      <c r="BE28" s="6"/>
      <c r="BF28" s="2"/>
      <c r="BG28" s="2"/>
    </row>
    <row r="29" spans="1:61" x14ac:dyDescent="0.25">
      <c r="A29" s="2"/>
      <c r="B29" s="1">
        <f>SUM(B25:B28)</f>
        <v>428</v>
      </c>
      <c r="C29" s="1">
        <f>SUM(C25:C28)</f>
        <v>4</v>
      </c>
      <c r="D29" s="1">
        <f>SUM(D25:D28)</f>
        <v>432</v>
      </c>
      <c r="E29" s="1">
        <f>SUM(E25:E28)</f>
        <v>49</v>
      </c>
      <c r="F29" s="1">
        <f>SUM(F25:F28)</f>
        <v>49</v>
      </c>
      <c r="G29" s="12">
        <f>D29+F29</f>
        <v>481</v>
      </c>
      <c r="H29" s="13" t="s">
        <v>13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4"/>
      <c r="X29" s="5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4"/>
      <c r="AT29" s="4"/>
      <c r="AU29" s="5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4"/>
      <c r="BG29" s="4"/>
      <c r="BH29" s="6"/>
    </row>
    <row r="31" spans="1:61" x14ac:dyDescent="0.25">
      <c r="A31" s="1" t="s">
        <v>28</v>
      </c>
      <c r="B31" s="2"/>
      <c r="C31" s="2"/>
      <c r="D31" s="2"/>
      <c r="E31" s="2"/>
      <c r="F31" s="2"/>
      <c r="G31" s="3" t="s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4"/>
      <c r="X31" s="4"/>
      <c r="Y31" s="5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"/>
      <c r="AU31" s="4"/>
      <c r="AV31" s="5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4"/>
      <c r="BH31" s="4"/>
      <c r="BI31" s="6"/>
    </row>
    <row r="32" spans="1:61" x14ac:dyDescent="0.25">
      <c r="A32" s="239" t="s">
        <v>2</v>
      </c>
      <c r="B32" s="7" t="s">
        <v>3</v>
      </c>
      <c r="C32" s="19"/>
      <c r="D32" s="242" t="s">
        <v>29</v>
      </c>
      <c r="E32" s="242" t="s">
        <v>30</v>
      </c>
      <c r="F32" s="239" t="s">
        <v>4</v>
      </c>
      <c r="G32" s="239" t="s">
        <v>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4"/>
      <c r="S32" s="4"/>
      <c r="T32" s="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4"/>
      <c r="AP32" s="4"/>
      <c r="AQ32" s="5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4"/>
      <c r="BC32" s="4"/>
      <c r="BD32" s="6"/>
      <c r="BE32" s="2"/>
      <c r="BF32" s="2"/>
      <c r="BG32" s="2"/>
      <c r="BH32" s="2"/>
      <c r="BI32" s="2"/>
    </row>
    <row r="33" spans="1:61" x14ac:dyDescent="0.25">
      <c r="A33" s="240"/>
      <c r="B33" s="239" t="s">
        <v>31</v>
      </c>
      <c r="C33" s="239" t="s">
        <v>7</v>
      </c>
      <c r="D33" s="249"/>
      <c r="E33" s="249"/>
      <c r="F33" s="240"/>
      <c r="G33" s="240"/>
      <c r="H33" s="2"/>
      <c r="I33" s="2"/>
      <c r="J33" s="2"/>
      <c r="K33" s="2"/>
      <c r="L33" s="2"/>
      <c r="M33" s="2"/>
      <c r="N33" s="2"/>
      <c r="O33" s="2"/>
      <c r="P33" s="2"/>
      <c r="Q33" s="2"/>
      <c r="R33" s="4"/>
      <c r="S33" s="4"/>
      <c r="T33" s="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4"/>
      <c r="AP33" s="4"/>
      <c r="AQ33" s="5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4"/>
      <c r="BC33" s="4"/>
      <c r="BD33" s="6"/>
      <c r="BE33" s="2"/>
      <c r="BF33" s="2"/>
      <c r="BG33" s="2"/>
      <c r="BH33" s="2"/>
      <c r="BI33" s="2"/>
    </row>
    <row r="34" spans="1:61" x14ac:dyDescent="0.25">
      <c r="A34" s="241"/>
      <c r="B34" s="241"/>
      <c r="C34" s="241"/>
      <c r="D34" s="243"/>
      <c r="E34" s="243"/>
      <c r="F34" s="241"/>
      <c r="G34" s="241"/>
      <c r="H34" s="2"/>
      <c r="I34" s="2"/>
      <c r="J34" s="2"/>
      <c r="K34" s="2"/>
      <c r="L34" s="2"/>
      <c r="M34" s="2"/>
      <c r="N34" s="2"/>
      <c r="O34" s="2"/>
      <c r="P34" s="2"/>
      <c r="Q34" s="2"/>
      <c r="R34" s="4"/>
      <c r="S34" s="4"/>
      <c r="T34" s="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4"/>
      <c r="AP34" s="4"/>
      <c r="AQ34" s="5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4"/>
      <c r="BC34" s="4"/>
      <c r="BD34" s="6"/>
      <c r="BE34" s="2"/>
      <c r="BF34" s="2"/>
      <c r="BG34" s="2"/>
      <c r="BH34" s="2"/>
      <c r="BI34" s="2"/>
    </row>
    <row r="35" spans="1:61" x14ac:dyDescent="0.25">
      <c r="A35" s="239" t="s">
        <v>8</v>
      </c>
      <c r="B35" s="10">
        <v>59</v>
      </c>
      <c r="C35" s="10">
        <f>B35</f>
        <v>59</v>
      </c>
      <c r="D35" s="10">
        <v>12</v>
      </c>
      <c r="E35" s="10">
        <v>5</v>
      </c>
      <c r="F35" s="11">
        <f>SUM(C35:E35)</f>
        <v>76</v>
      </c>
      <c r="G35" s="12" t="s">
        <v>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4"/>
      <c r="S35" s="4"/>
      <c r="T35" s="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4"/>
      <c r="AP35" s="4"/>
      <c r="AQ35" s="5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4"/>
      <c r="BC35" s="4"/>
      <c r="BD35" s="6"/>
      <c r="BE35" s="2"/>
      <c r="BF35" s="2"/>
      <c r="BG35" s="2"/>
      <c r="BH35" s="2"/>
      <c r="BI35" s="2"/>
    </row>
    <row r="36" spans="1:61" x14ac:dyDescent="0.25">
      <c r="A36" s="240"/>
      <c r="B36" s="10">
        <v>3</v>
      </c>
      <c r="C36" s="10">
        <f>B36</f>
        <v>3</v>
      </c>
      <c r="D36" s="10">
        <v>3</v>
      </c>
      <c r="E36" s="10">
        <v>4</v>
      </c>
      <c r="F36" s="11">
        <f>SUM(C36:E36)</f>
        <v>10</v>
      </c>
      <c r="G36" s="12" t="s">
        <v>10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4"/>
      <c r="S36" s="4"/>
      <c r="T36" s="5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4"/>
      <c r="AP36" s="4"/>
      <c r="AQ36" s="5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4"/>
      <c r="BC36" s="4"/>
      <c r="BD36" s="6"/>
      <c r="BE36" s="2"/>
      <c r="BF36" s="2"/>
      <c r="BG36" s="2"/>
      <c r="BH36" s="2"/>
      <c r="BI36" s="2"/>
    </row>
    <row r="37" spans="1:61" x14ac:dyDescent="0.25">
      <c r="A37" s="240"/>
      <c r="B37" s="10">
        <v>11</v>
      </c>
      <c r="C37" s="10">
        <f>B37</f>
        <v>11</v>
      </c>
      <c r="D37" s="10">
        <v>5</v>
      </c>
      <c r="E37" s="10">
        <v>1</v>
      </c>
      <c r="F37" s="11">
        <f>SUM(C37:E37)</f>
        <v>17</v>
      </c>
      <c r="G37" s="12" t="s">
        <v>11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4"/>
      <c r="S37" s="4"/>
      <c r="T37" s="5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4"/>
      <c r="AP37" s="4"/>
      <c r="AQ37" s="5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4"/>
      <c r="BC37" s="4"/>
      <c r="BD37" s="6"/>
      <c r="BE37" s="2"/>
      <c r="BF37" s="2"/>
      <c r="BG37" s="2"/>
      <c r="BH37" s="2"/>
      <c r="BI37" s="2"/>
    </row>
    <row r="38" spans="1:61" x14ac:dyDescent="0.25">
      <c r="A38" s="241"/>
      <c r="B38" s="10">
        <v>10</v>
      </c>
      <c r="C38" s="10">
        <f>B38</f>
        <v>10</v>
      </c>
      <c r="D38" s="10">
        <v>5</v>
      </c>
      <c r="E38" s="10">
        <v>1</v>
      </c>
      <c r="F38" s="11">
        <f>SUM(C38:E38)</f>
        <v>16</v>
      </c>
      <c r="G38" s="12" t="s">
        <v>12</v>
      </c>
      <c r="H38" s="2"/>
    </row>
    <row r="39" spans="1:61" x14ac:dyDescent="0.25">
      <c r="A39" s="2"/>
      <c r="B39" s="1">
        <f>SUM(B35:B38)</f>
        <v>83</v>
      </c>
      <c r="C39" s="1">
        <f>SUM(C35:C38)</f>
        <v>83</v>
      </c>
      <c r="D39" s="1">
        <f>SUM(D35:D38)</f>
        <v>25</v>
      </c>
      <c r="E39" s="1">
        <f>SUM(E35:E38)</f>
        <v>11</v>
      </c>
      <c r="F39" s="12">
        <f>SUM(F35:F38)</f>
        <v>119</v>
      </c>
      <c r="G39" s="13" t="s">
        <v>13</v>
      </c>
      <c r="H39" s="2"/>
    </row>
  </sheetData>
  <mergeCells count="38">
    <mergeCell ref="G32:G34"/>
    <mergeCell ref="B33:B34"/>
    <mergeCell ref="C33:C34"/>
    <mergeCell ref="A35:A38"/>
    <mergeCell ref="C23:C24"/>
    <mergeCell ref="D23:D24"/>
    <mergeCell ref="E23:F23"/>
    <mergeCell ref="A25:A28"/>
    <mergeCell ref="A32:A34"/>
    <mergeCell ref="D32:D34"/>
    <mergeCell ref="E32:E34"/>
    <mergeCell ref="F32:F34"/>
    <mergeCell ref="H22:H24"/>
    <mergeCell ref="B23:B24"/>
    <mergeCell ref="A12:A14"/>
    <mergeCell ref="B12:D12"/>
    <mergeCell ref="E12:F12"/>
    <mergeCell ref="G12:H12"/>
    <mergeCell ref="A15:A18"/>
    <mergeCell ref="A22:A24"/>
    <mergeCell ref="B22:D22"/>
    <mergeCell ref="E22:F22"/>
    <mergeCell ref="G22:G24"/>
    <mergeCell ref="I12:I14"/>
    <mergeCell ref="J12:J14"/>
    <mergeCell ref="B13:B14"/>
    <mergeCell ref="C13:C14"/>
    <mergeCell ref="D13:D14"/>
    <mergeCell ref="E13:E14"/>
    <mergeCell ref="F13:F14"/>
    <mergeCell ref="G13:G14"/>
    <mergeCell ref="H13:H14"/>
    <mergeCell ref="A5:A8"/>
    <mergeCell ref="A2:A4"/>
    <mergeCell ref="D2:D4"/>
    <mergeCell ref="E2:E4"/>
    <mergeCell ref="B3:B4"/>
    <mergeCell ref="C3:C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S18" sqref="S18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.42578125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81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262310</v>
      </c>
      <c r="G6" s="205">
        <v>262310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73000</v>
      </c>
      <c r="I7" s="40">
        <v>42118</v>
      </c>
      <c r="J7" s="184">
        <v>42118</v>
      </c>
    </row>
    <row r="8" spans="1:10" s="230" customFormat="1" x14ac:dyDescent="0.25">
      <c r="A8" s="222">
        <v>3</v>
      </c>
      <c r="B8" s="223" t="s">
        <v>86</v>
      </c>
      <c r="C8" s="224" t="s">
        <v>85</v>
      </c>
      <c r="D8" s="225"/>
      <c r="E8" s="226">
        <v>0</v>
      </c>
      <c r="F8" s="227">
        <v>0</v>
      </c>
      <c r="G8" s="228">
        <v>0</v>
      </c>
      <c r="H8" s="226">
        <v>3000</v>
      </c>
      <c r="I8" s="227">
        <v>0</v>
      </c>
      <c r="J8" s="229">
        <v>0</v>
      </c>
    </row>
    <row r="9" spans="1:10" x14ac:dyDescent="0.25">
      <c r="A9" s="35">
        <v>4</v>
      </c>
      <c r="B9" s="36" t="s">
        <v>44</v>
      </c>
      <c r="C9" s="37" t="s">
        <v>42</v>
      </c>
      <c r="D9" s="38"/>
      <c r="E9" s="39">
        <v>0</v>
      </c>
      <c r="F9" s="40"/>
      <c r="G9" s="206"/>
      <c r="H9" s="39">
        <v>20000</v>
      </c>
      <c r="I9" s="40">
        <v>4596</v>
      </c>
      <c r="J9" s="184">
        <v>4596</v>
      </c>
    </row>
    <row r="10" spans="1:10" ht="24.75" customHeight="1" x14ac:dyDescent="0.25">
      <c r="A10" s="35">
        <v>5</v>
      </c>
      <c r="B10" s="36" t="s">
        <v>70</v>
      </c>
      <c r="C10" s="37" t="s">
        <v>42</v>
      </c>
      <c r="D10" s="38"/>
      <c r="E10" s="39">
        <v>0</v>
      </c>
      <c r="F10" s="40">
        <v>0</v>
      </c>
      <c r="G10" s="206">
        <v>0</v>
      </c>
      <c r="H10" s="39">
        <v>7000</v>
      </c>
      <c r="I10" s="40">
        <v>5471</v>
      </c>
      <c r="J10" s="184">
        <v>5471</v>
      </c>
    </row>
    <row r="11" spans="1:10" ht="26.25" customHeight="1" thickBot="1" x14ac:dyDescent="0.3">
      <c r="A11" s="43">
        <v>6</v>
      </c>
      <c r="B11" s="36" t="s">
        <v>71</v>
      </c>
      <c r="C11" s="44" t="s">
        <v>42</v>
      </c>
      <c r="D11" s="45"/>
      <c r="E11" s="46">
        <v>0</v>
      </c>
      <c r="F11" s="47"/>
      <c r="G11" s="207"/>
      <c r="H11" s="46">
        <v>4000</v>
      </c>
      <c r="I11" s="47">
        <v>3431</v>
      </c>
      <c r="J11" s="185">
        <v>3431</v>
      </c>
    </row>
    <row r="12" spans="1:10" ht="15.75" thickBot="1" x14ac:dyDescent="0.3">
      <c r="A12" s="131"/>
      <c r="B12" s="173" t="s">
        <v>45</v>
      </c>
      <c r="C12" s="174" t="s">
        <v>46</v>
      </c>
      <c r="D12" s="175" t="s">
        <v>47</v>
      </c>
      <c r="E12" s="176">
        <f t="shared" ref="E12:J12" si="0">SUM(E13:E14)</f>
        <v>5942000</v>
      </c>
      <c r="F12" s="84">
        <f t="shared" si="0"/>
        <v>2940375</v>
      </c>
      <c r="G12" s="177">
        <f t="shared" si="0"/>
        <v>2940375</v>
      </c>
      <c r="H12" s="176">
        <f t="shared" si="0"/>
        <v>130000</v>
      </c>
      <c r="I12" s="84">
        <f t="shared" si="0"/>
        <v>100350</v>
      </c>
      <c r="J12" s="186">
        <f t="shared" si="0"/>
        <v>100350</v>
      </c>
    </row>
    <row r="13" spans="1:10" x14ac:dyDescent="0.25">
      <c r="A13" s="132"/>
      <c r="B13" s="136"/>
      <c r="C13" s="50" t="s">
        <v>48</v>
      </c>
      <c r="D13" s="166" t="s">
        <v>49</v>
      </c>
      <c r="E13" s="167">
        <f>E15+E17</f>
        <v>4000</v>
      </c>
      <c r="F13" s="168">
        <f t="shared" ref="F13:G13" si="1">F15+F17</f>
        <v>2759</v>
      </c>
      <c r="G13" s="169">
        <f t="shared" si="1"/>
        <v>2759</v>
      </c>
      <c r="H13" s="170">
        <f>SUM(H15,H17)</f>
        <v>82000</v>
      </c>
      <c r="I13" s="171">
        <f>SUM(I15,I17)</f>
        <v>70998</v>
      </c>
      <c r="J13" s="187">
        <f>SUM(J15,J17)</f>
        <v>70998</v>
      </c>
    </row>
    <row r="14" spans="1:10" ht="15.75" thickBot="1" x14ac:dyDescent="0.3">
      <c r="A14" s="132"/>
      <c r="B14" s="136"/>
      <c r="C14" s="51" t="s">
        <v>50</v>
      </c>
      <c r="D14" s="52" t="s">
        <v>51</v>
      </c>
      <c r="E14" s="53">
        <f t="shared" ref="E14:G14" si="2">SUM(E18)</f>
        <v>5938000</v>
      </c>
      <c r="F14" s="54">
        <f t="shared" si="2"/>
        <v>2937616</v>
      </c>
      <c r="G14" s="55">
        <f t="shared" si="2"/>
        <v>2937616</v>
      </c>
      <c r="H14" s="56">
        <f>H18</f>
        <v>48000</v>
      </c>
      <c r="I14" s="57">
        <f>I18</f>
        <v>29352</v>
      </c>
      <c r="J14" s="188">
        <f>J18</f>
        <v>29352</v>
      </c>
    </row>
    <row r="15" spans="1:10" ht="15.75" thickBot="1" x14ac:dyDescent="0.3">
      <c r="A15" s="133"/>
      <c r="B15" s="137"/>
      <c r="C15" s="59" t="s">
        <v>52</v>
      </c>
      <c r="D15" s="60" t="s">
        <v>49</v>
      </c>
      <c r="E15" s="61">
        <v>4000</v>
      </c>
      <c r="F15" s="62">
        <v>2759</v>
      </c>
      <c r="G15" s="208">
        <v>2759</v>
      </c>
      <c r="H15" s="61">
        <v>5000</v>
      </c>
      <c r="I15" s="62">
        <v>0</v>
      </c>
      <c r="J15" s="189">
        <v>0</v>
      </c>
    </row>
    <row r="16" spans="1:10" x14ac:dyDescent="0.25">
      <c r="A16" s="134"/>
      <c r="B16" s="138"/>
      <c r="C16" s="214" t="s">
        <v>53</v>
      </c>
      <c r="D16" s="215" t="s">
        <v>47</v>
      </c>
      <c r="E16" s="67">
        <f t="shared" ref="E16:J16" si="3">SUM(E17:E18)</f>
        <v>5938000</v>
      </c>
      <c r="F16" s="68">
        <f t="shared" si="3"/>
        <v>2937616</v>
      </c>
      <c r="G16" s="69">
        <f t="shared" si="3"/>
        <v>2937616</v>
      </c>
      <c r="H16" s="67">
        <f t="shared" si="3"/>
        <v>125000</v>
      </c>
      <c r="I16" s="68">
        <f t="shared" si="3"/>
        <v>100350</v>
      </c>
      <c r="J16" s="190">
        <f t="shared" si="3"/>
        <v>100350</v>
      </c>
    </row>
    <row r="17" spans="1:10" x14ac:dyDescent="0.25">
      <c r="A17" s="134"/>
      <c r="B17" s="139"/>
      <c r="C17" s="216" t="s">
        <v>48</v>
      </c>
      <c r="D17" s="72" t="s">
        <v>49</v>
      </c>
      <c r="E17" s="73">
        <v>0</v>
      </c>
      <c r="F17" s="74">
        <v>0</v>
      </c>
      <c r="G17" s="209">
        <v>0</v>
      </c>
      <c r="H17" s="73">
        <v>77000</v>
      </c>
      <c r="I17" s="74">
        <v>70998</v>
      </c>
      <c r="J17" s="179">
        <v>70998</v>
      </c>
    </row>
    <row r="18" spans="1:10" ht="15.75" thickBot="1" x14ac:dyDescent="0.3">
      <c r="A18" s="135"/>
      <c r="B18" s="140"/>
      <c r="C18" s="217" t="s">
        <v>50</v>
      </c>
      <c r="D18" s="78" t="s">
        <v>51</v>
      </c>
      <c r="E18" s="79">
        <v>5938000</v>
      </c>
      <c r="F18" s="80">
        <v>2937616</v>
      </c>
      <c r="G18" s="210">
        <v>2937616</v>
      </c>
      <c r="H18" s="79">
        <v>48000</v>
      </c>
      <c r="I18" s="80">
        <v>29352</v>
      </c>
      <c r="J18" s="180">
        <v>29352</v>
      </c>
    </row>
    <row r="19" spans="1:10" ht="15.75" thickBot="1" x14ac:dyDescent="0.3">
      <c r="A19" s="122"/>
      <c r="B19" s="146" t="s">
        <v>54</v>
      </c>
      <c r="C19" s="147" t="s">
        <v>46</v>
      </c>
      <c r="D19" s="147" t="s">
        <v>47</v>
      </c>
      <c r="E19" s="84">
        <v>0</v>
      </c>
      <c r="F19" s="84">
        <v>0</v>
      </c>
      <c r="G19" s="84">
        <v>0</v>
      </c>
      <c r="H19" s="84">
        <f>SUM(H20:H23)</f>
        <v>496000</v>
      </c>
      <c r="I19" s="84">
        <f>SUM(I20:I23)</f>
        <v>179397</v>
      </c>
      <c r="J19" s="186">
        <f>SUM(J20:J23)</f>
        <v>179397</v>
      </c>
    </row>
    <row r="20" spans="1:10" ht="15.75" thickBot="1" x14ac:dyDescent="0.3">
      <c r="A20" s="123"/>
      <c r="B20" s="141"/>
      <c r="C20" s="142" t="s">
        <v>55</v>
      </c>
      <c r="D20" s="142" t="s">
        <v>47</v>
      </c>
      <c r="E20" s="143">
        <v>0</v>
      </c>
      <c r="F20" s="143">
        <v>0</v>
      </c>
      <c r="G20" s="143">
        <v>0</v>
      </c>
      <c r="H20" s="143">
        <v>410000</v>
      </c>
      <c r="I20" s="143">
        <v>135571</v>
      </c>
      <c r="J20" s="193">
        <v>135571</v>
      </c>
    </row>
    <row r="21" spans="1:10" ht="15.75" thickBot="1" x14ac:dyDescent="0.3">
      <c r="A21" s="124"/>
      <c r="B21" s="128"/>
      <c r="C21" s="119" t="s">
        <v>56</v>
      </c>
      <c r="D21" s="119" t="s">
        <v>47</v>
      </c>
      <c r="E21" s="120">
        <v>0</v>
      </c>
      <c r="F21" s="120">
        <v>0</v>
      </c>
      <c r="G21" s="120">
        <v>0</v>
      </c>
      <c r="H21" s="120">
        <v>21000</v>
      </c>
      <c r="I21" s="120">
        <v>13012</v>
      </c>
      <c r="J21" s="194">
        <v>13012</v>
      </c>
    </row>
    <row r="22" spans="1:10" ht="15.75" thickBot="1" x14ac:dyDescent="0.3">
      <c r="A22" s="125"/>
      <c r="B22" s="130"/>
      <c r="C22" s="121" t="s">
        <v>57</v>
      </c>
      <c r="D22" s="121" t="s">
        <v>47</v>
      </c>
      <c r="E22" s="111">
        <v>0</v>
      </c>
      <c r="F22" s="111">
        <v>0</v>
      </c>
      <c r="G22" s="111">
        <v>0</v>
      </c>
      <c r="H22" s="111">
        <v>40000</v>
      </c>
      <c r="I22" s="111">
        <v>22164</v>
      </c>
      <c r="J22" s="195">
        <v>22164</v>
      </c>
    </row>
    <row r="23" spans="1:10" ht="15.75" thickBot="1" x14ac:dyDescent="0.3">
      <c r="A23" s="126"/>
      <c r="B23" s="149"/>
      <c r="C23" s="150" t="s">
        <v>58</v>
      </c>
      <c r="D23" s="150" t="s">
        <v>47</v>
      </c>
      <c r="E23" s="113">
        <v>0</v>
      </c>
      <c r="F23" s="113">
        <v>0</v>
      </c>
      <c r="G23" s="113">
        <v>0</v>
      </c>
      <c r="H23" s="113">
        <v>25000</v>
      </c>
      <c r="I23" s="113">
        <v>8650</v>
      </c>
      <c r="J23" s="196">
        <v>8650</v>
      </c>
    </row>
    <row r="24" spans="1:10" ht="15.75" thickBot="1" x14ac:dyDescent="0.3">
      <c r="A24" s="131"/>
      <c r="B24" s="162" t="s">
        <v>59</v>
      </c>
      <c r="C24" s="163" t="s">
        <v>46</v>
      </c>
      <c r="D24" s="147"/>
      <c r="E24" s="84">
        <f>SUM(E25)</f>
        <v>59000</v>
      </c>
      <c r="F24" s="84">
        <f t="shared" ref="F24:G24" si="4">SUM(F25)</f>
        <v>58740</v>
      </c>
      <c r="G24" s="84">
        <f t="shared" si="4"/>
        <v>58740</v>
      </c>
      <c r="H24" s="164">
        <f>SUM(H25,H28)</f>
        <v>37000</v>
      </c>
      <c r="I24" s="164">
        <f t="shared" ref="I24:J24" si="5">SUM(I25:I28)</f>
        <v>34026</v>
      </c>
      <c r="J24" s="186">
        <f t="shared" si="5"/>
        <v>34026</v>
      </c>
    </row>
    <row r="25" spans="1:10" x14ac:dyDescent="0.25">
      <c r="A25" s="134"/>
      <c r="B25" s="27"/>
      <c r="C25" s="218" t="s">
        <v>42</v>
      </c>
      <c r="D25" s="219" t="s">
        <v>84</v>
      </c>
      <c r="E25" s="220">
        <f>SUM(E26:E27)</f>
        <v>59000</v>
      </c>
      <c r="F25" s="220">
        <f t="shared" ref="F25:H25" si="6">SUM(F26:F27)</f>
        <v>58740</v>
      </c>
      <c r="G25" s="220">
        <f t="shared" si="6"/>
        <v>58740</v>
      </c>
      <c r="H25" s="220">
        <f t="shared" si="6"/>
        <v>1000</v>
      </c>
      <c r="I25" s="220">
        <f t="shared" ref="I25" si="7">SUM(I26:I27)</f>
        <v>0</v>
      </c>
      <c r="J25" s="221">
        <f t="shared" ref="J25" si="8">SUM(J26:J27)</f>
        <v>0</v>
      </c>
    </row>
    <row r="26" spans="1:10" x14ac:dyDescent="0.25">
      <c r="A26" s="134"/>
      <c r="B26" s="156"/>
      <c r="C26" s="157"/>
      <c r="D26" s="158" t="s">
        <v>83</v>
      </c>
      <c r="E26" s="159">
        <v>59000</v>
      </c>
      <c r="F26" s="159">
        <v>58740</v>
      </c>
      <c r="G26" s="159">
        <v>58740</v>
      </c>
      <c r="H26" s="159">
        <v>0</v>
      </c>
      <c r="I26" s="159">
        <v>0</v>
      </c>
      <c r="J26" s="197">
        <v>0</v>
      </c>
    </row>
    <row r="27" spans="1:10" x14ac:dyDescent="0.25">
      <c r="A27" s="134"/>
      <c r="B27" s="156"/>
      <c r="C27" s="157"/>
      <c r="D27" s="158" t="s">
        <v>82</v>
      </c>
      <c r="E27" s="159">
        <v>0</v>
      </c>
      <c r="F27" s="159">
        <v>0</v>
      </c>
      <c r="G27" s="159">
        <v>0</v>
      </c>
      <c r="H27" s="159">
        <v>1000</v>
      </c>
      <c r="I27" s="159">
        <v>0</v>
      </c>
      <c r="J27" s="197">
        <v>0</v>
      </c>
    </row>
    <row r="28" spans="1:10" ht="14.25" customHeight="1" x14ac:dyDescent="0.25">
      <c r="A28" s="134"/>
      <c r="B28" s="35"/>
      <c r="C28" s="117" t="s">
        <v>55</v>
      </c>
      <c r="D28" s="117" t="s">
        <v>4</v>
      </c>
      <c r="E28" s="118">
        <f t="shared" ref="E28:J28" si="9">SUM(E29:E31)</f>
        <v>0</v>
      </c>
      <c r="F28" s="118">
        <f t="shared" si="9"/>
        <v>0</v>
      </c>
      <c r="G28" s="118">
        <f t="shared" si="9"/>
        <v>0</v>
      </c>
      <c r="H28" s="118">
        <f t="shared" si="9"/>
        <v>36000</v>
      </c>
      <c r="I28" s="118">
        <f t="shared" si="9"/>
        <v>34026</v>
      </c>
      <c r="J28" s="198">
        <f t="shared" si="9"/>
        <v>34026</v>
      </c>
    </row>
    <row r="29" spans="1:10" ht="17.25" customHeight="1" x14ac:dyDescent="0.25">
      <c r="A29" s="134"/>
      <c r="B29" s="35"/>
      <c r="C29" s="153"/>
      <c r="D29" s="154" t="s">
        <v>61</v>
      </c>
      <c r="E29" s="82">
        <v>0</v>
      </c>
      <c r="F29" s="82">
        <v>0</v>
      </c>
      <c r="G29" s="82">
        <v>0</v>
      </c>
      <c r="H29" s="82">
        <v>10000</v>
      </c>
      <c r="I29" s="82">
        <v>8224</v>
      </c>
      <c r="J29" s="199">
        <v>8224</v>
      </c>
    </row>
    <row r="30" spans="1:10" ht="16.5" hidden="1" customHeight="1" x14ac:dyDescent="0.25">
      <c r="A30" s="134"/>
      <c r="B30" s="35"/>
      <c r="C30" s="153"/>
      <c r="D30" s="153" t="s">
        <v>62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199">
        <v>0</v>
      </c>
    </row>
    <row r="31" spans="1:10" ht="15.75" thickBot="1" x14ac:dyDescent="0.3">
      <c r="A31" s="134"/>
      <c r="B31" s="76"/>
      <c r="C31" s="155"/>
      <c r="D31" s="155" t="s">
        <v>63</v>
      </c>
      <c r="E31" s="83">
        <v>0</v>
      </c>
      <c r="F31" s="83">
        <v>0</v>
      </c>
      <c r="G31" s="83">
        <v>0</v>
      </c>
      <c r="H31" s="83">
        <v>26000</v>
      </c>
      <c r="I31" s="83">
        <v>25802</v>
      </c>
      <c r="J31" s="200">
        <v>25802</v>
      </c>
    </row>
    <row r="32" spans="1:10" ht="15.75" hidden="1" thickBot="1" x14ac:dyDescent="0.3">
      <c r="A32" s="251" t="s">
        <v>64</v>
      </c>
      <c r="B32" s="252"/>
      <c r="C32" s="151" t="s">
        <v>42</v>
      </c>
      <c r="D32" s="152"/>
      <c r="E32" s="87">
        <v>0</v>
      </c>
      <c r="F32" s="88"/>
      <c r="G32" s="211"/>
      <c r="H32" s="87">
        <v>0</v>
      </c>
      <c r="I32" s="88">
        <v>0</v>
      </c>
      <c r="J32" s="201">
        <v>0</v>
      </c>
    </row>
    <row r="33" spans="1:10" ht="15.75" thickBot="1" x14ac:dyDescent="0.3">
      <c r="A33" s="253" t="s">
        <v>65</v>
      </c>
      <c r="B33" s="254"/>
      <c r="C33" s="91" t="s">
        <v>53</v>
      </c>
      <c r="D33" s="92"/>
      <c r="E33" s="93">
        <v>0</v>
      </c>
      <c r="F33" s="94">
        <v>0</v>
      </c>
      <c r="G33" s="212">
        <v>0</v>
      </c>
      <c r="H33" s="93">
        <v>324000</v>
      </c>
      <c r="I33" s="94">
        <v>246000</v>
      </c>
      <c r="J33" s="202">
        <v>246000</v>
      </c>
    </row>
    <row r="34" spans="1:10" ht="15.75" thickBot="1" x14ac:dyDescent="0.3">
      <c r="A34" s="253" t="s">
        <v>66</v>
      </c>
      <c r="B34" s="254"/>
      <c r="C34" s="91" t="s">
        <v>53</v>
      </c>
      <c r="D34" s="92"/>
      <c r="E34" s="97">
        <v>0</v>
      </c>
      <c r="F34" s="98">
        <v>0</v>
      </c>
      <c r="G34" s="213">
        <v>0</v>
      </c>
      <c r="H34" s="97">
        <v>144000</v>
      </c>
      <c r="I34" s="98">
        <v>107091</v>
      </c>
      <c r="J34" s="203">
        <v>107091</v>
      </c>
    </row>
    <row r="35" spans="1:10" ht="15.75" thickBot="1" x14ac:dyDescent="0.3">
      <c r="D35" s="100" t="s">
        <v>67</v>
      </c>
      <c r="E35" s="115">
        <f>SUM(E6:E11,E15,E25)</f>
        <v>491000</v>
      </c>
      <c r="F35" s="102">
        <f>SUM(F6:F11,F15,F25)</f>
        <v>323809</v>
      </c>
      <c r="G35" s="231">
        <f>SUM(G6:G11,G15,G25)</f>
        <v>323809</v>
      </c>
      <c r="H35" s="232">
        <f>SUM(H6:H7,H9:H11,H15,H25)</f>
        <v>110000</v>
      </c>
      <c r="I35" s="233">
        <f t="shared" ref="I35:J35" si="10">SUM(I6:I7,I9:I11,I15,I25)</f>
        <v>55616</v>
      </c>
      <c r="J35" s="234">
        <f t="shared" si="10"/>
        <v>55616</v>
      </c>
    </row>
    <row r="36" spans="1:10" ht="15.75" thickBot="1" x14ac:dyDescent="0.3">
      <c r="D36" s="104" t="s">
        <v>68</v>
      </c>
      <c r="E36" s="105">
        <f>SUM(E16,E19,E28,E33:E34)</f>
        <v>5938000</v>
      </c>
      <c r="F36" s="106">
        <f>SUM(F16,F19,F28,F33:F34)</f>
        <v>2937616</v>
      </c>
      <c r="G36" s="107">
        <f>SUM(G16,G19,G28,G33:G34)</f>
        <v>2937616</v>
      </c>
      <c r="H36" s="236">
        <f>SUM(H8,H16,H19,H28,H33,H34)</f>
        <v>1128000</v>
      </c>
      <c r="I36" s="237">
        <f t="shared" ref="I36:J36" si="11">SUM(I8,I16,I19,I28,I33,I34)</f>
        <v>666864</v>
      </c>
      <c r="J36" s="238">
        <f t="shared" si="11"/>
        <v>666864</v>
      </c>
    </row>
    <row r="37" spans="1:10" ht="16.5" thickBot="1" x14ac:dyDescent="0.3">
      <c r="D37" s="109" t="s">
        <v>69</v>
      </c>
      <c r="E37" s="110">
        <f t="shared" ref="E37:J37" si="12">SUM(E35:E36)</f>
        <v>6429000</v>
      </c>
      <c r="F37" s="110">
        <f t="shared" si="12"/>
        <v>3261425</v>
      </c>
      <c r="G37" s="110">
        <f t="shared" si="12"/>
        <v>3261425</v>
      </c>
      <c r="H37" s="110">
        <f>SUM(H35:H36)</f>
        <v>1238000</v>
      </c>
      <c r="I37" s="110">
        <f t="shared" si="12"/>
        <v>722480</v>
      </c>
      <c r="J37" s="235">
        <f t="shared" si="12"/>
        <v>722480</v>
      </c>
    </row>
  </sheetData>
  <mergeCells count="11">
    <mergeCell ref="A32:B32"/>
    <mergeCell ref="A33:B33"/>
    <mergeCell ref="A34:B34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7" sqref="M17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.42578125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/>
      <c r="E1" s="21"/>
      <c r="H1" s="21"/>
      <c r="I1" s="250"/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/>
      <c r="F3" s="256"/>
      <c r="G3" s="256"/>
      <c r="H3" s="256"/>
      <c r="I3" s="256"/>
      <c r="J3" s="257"/>
    </row>
    <row r="4" spans="1:10" ht="15.75" thickBot="1" x14ac:dyDescent="0.3">
      <c r="A4" s="258"/>
      <c r="B4" s="260"/>
      <c r="C4" s="262"/>
      <c r="D4" s="264"/>
      <c r="E4" s="266"/>
      <c r="F4" s="267"/>
      <c r="G4" s="267"/>
      <c r="H4" s="266"/>
      <c r="I4" s="267"/>
      <c r="J4" s="268"/>
    </row>
    <row r="5" spans="1:10" ht="15.75" thickBot="1" x14ac:dyDescent="0.3">
      <c r="A5" s="259"/>
      <c r="B5" s="261"/>
      <c r="C5" s="263"/>
      <c r="D5" s="265"/>
      <c r="E5" s="23"/>
      <c r="F5" s="24"/>
      <c r="G5" s="25"/>
      <c r="H5" s="23"/>
      <c r="I5" s="24"/>
      <c r="J5" s="182"/>
    </row>
    <row r="6" spans="1:10" x14ac:dyDescent="0.25">
      <c r="A6" s="27"/>
      <c r="B6" s="28"/>
      <c r="C6" s="29"/>
      <c r="D6" s="30"/>
      <c r="E6" s="31"/>
      <c r="F6" s="32"/>
      <c r="G6" s="205"/>
      <c r="H6" s="31"/>
      <c r="I6" s="32"/>
      <c r="J6" s="183"/>
    </row>
    <row r="7" spans="1:10" x14ac:dyDescent="0.25">
      <c r="A7" s="35"/>
      <c r="B7" s="36"/>
      <c r="C7" s="37"/>
      <c r="D7" s="38"/>
      <c r="E7" s="39"/>
      <c r="F7" s="40"/>
      <c r="G7" s="206"/>
      <c r="H7" s="39"/>
      <c r="I7" s="40"/>
      <c r="J7" s="184"/>
    </row>
    <row r="8" spans="1:10" x14ac:dyDescent="0.25">
      <c r="A8" s="35"/>
      <c r="B8" s="36"/>
      <c r="C8" s="37"/>
      <c r="D8" s="38"/>
      <c r="E8" s="39"/>
      <c r="F8" s="40"/>
      <c r="G8" s="206"/>
      <c r="H8" s="39"/>
      <c r="I8" s="40"/>
      <c r="J8" s="184"/>
    </row>
    <row r="9" spans="1:10" ht="24.75" customHeight="1" x14ac:dyDescent="0.25">
      <c r="A9" s="35"/>
      <c r="B9" s="36"/>
      <c r="C9" s="37"/>
      <c r="D9" s="38"/>
      <c r="E9" s="39"/>
      <c r="F9" s="40"/>
      <c r="G9" s="206"/>
      <c r="H9" s="39"/>
      <c r="I9" s="40"/>
      <c r="J9" s="184"/>
    </row>
    <row r="10" spans="1:10" ht="26.25" customHeight="1" thickBot="1" x14ac:dyDescent="0.3">
      <c r="A10" s="43"/>
      <c r="B10" s="36"/>
      <c r="C10" s="44"/>
      <c r="D10" s="45"/>
      <c r="E10" s="46"/>
      <c r="F10" s="47"/>
      <c r="G10" s="207"/>
      <c r="H10" s="46"/>
      <c r="I10" s="47"/>
      <c r="J10" s="185"/>
    </row>
    <row r="11" spans="1:10" ht="15.75" thickBot="1" x14ac:dyDescent="0.3">
      <c r="A11" s="131"/>
      <c r="B11" s="173"/>
      <c r="C11" s="174"/>
      <c r="D11" s="175"/>
      <c r="E11" s="176"/>
      <c r="F11" s="84"/>
      <c r="G11" s="177"/>
      <c r="H11" s="176"/>
      <c r="I11" s="84"/>
      <c r="J11" s="186"/>
    </row>
    <row r="12" spans="1:10" x14ac:dyDescent="0.25">
      <c r="A12" s="132"/>
      <c r="B12" s="136"/>
      <c r="C12" s="50"/>
      <c r="D12" s="166"/>
      <c r="E12" s="167"/>
      <c r="F12" s="168"/>
      <c r="G12" s="169"/>
      <c r="H12" s="170"/>
      <c r="I12" s="171"/>
      <c r="J12" s="187"/>
    </row>
    <row r="13" spans="1:10" ht="15.75" thickBot="1" x14ac:dyDescent="0.3">
      <c r="A13" s="132"/>
      <c r="B13" s="136"/>
      <c r="C13" s="51"/>
      <c r="D13" s="52"/>
      <c r="E13" s="53"/>
      <c r="F13" s="54"/>
      <c r="G13" s="55"/>
      <c r="H13" s="56"/>
      <c r="I13" s="57"/>
      <c r="J13" s="188"/>
    </row>
    <row r="14" spans="1:10" ht="15.75" thickBot="1" x14ac:dyDescent="0.3">
      <c r="A14" s="133"/>
      <c r="B14" s="137"/>
      <c r="C14" s="59"/>
      <c r="D14" s="60"/>
      <c r="E14" s="61"/>
      <c r="F14" s="62"/>
      <c r="G14" s="208"/>
      <c r="H14" s="61"/>
      <c r="I14" s="62"/>
      <c r="J14" s="189"/>
    </row>
    <row r="15" spans="1:10" x14ac:dyDescent="0.25">
      <c r="A15" s="134"/>
      <c r="B15" s="138"/>
      <c r="C15" s="65"/>
      <c r="D15" s="66"/>
      <c r="E15" s="67"/>
      <c r="F15" s="68"/>
      <c r="G15" s="69"/>
      <c r="H15" s="67"/>
      <c r="I15" s="68"/>
      <c r="J15" s="190"/>
    </row>
    <row r="16" spans="1:10" x14ac:dyDescent="0.25">
      <c r="A16" s="134"/>
      <c r="B16" s="139"/>
      <c r="C16" s="71"/>
      <c r="D16" s="72"/>
      <c r="E16" s="73"/>
      <c r="F16" s="74"/>
      <c r="G16" s="209"/>
      <c r="H16" s="73"/>
      <c r="I16" s="74"/>
      <c r="J16" s="191"/>
    </row>
    <row r="17" spans="1:10" ht="15.75" thickBot="1" x14ac:dyDescent="0.3">
      <c r="A17" s="135"/>
      <c r="B17" s="140"/>
      <c r="C17" s="77"/>
      <c r="D17" s="78"/>
      <c r="E17" s="79"/>
      <c r="F17" s="80"/>
      <c r="G17" s="210"/>
      <c r="H17" s="79"/>
      <c r="I17" s="80"/>
      <c r="J17" s="192"/>
    </row>
    <row r="18" spans="1:10" ht="15.75" thickBot="1" x14ac:dyDescent="0.3">
      <c r="A18" s="122"/>
      <c r="B18" s="146"/>
      <c r="C18" s="147"/>
      <c r="D18" s="147"/>
      <c r="E18" s="84"/>
      <c r="F18" s="84"/>
      <c r="G18" s="84"/>
      <c r="H18" s="84"/>
      <c r="I18" s="84"/>
      <c r="J18" s="186"/>
    </row>
    <row r="19" spans="1:10" ht="15.75" thickBot="1" x14ac:dyDescent="0.3">
      <c r="A19" s="123"/>
      <c r="B19" s="141"/>
      <c r="C19" s="142"/>
      <c r="D19" s="142"/>
      <c r="E19" s="143"/>
      <c r="F19" s="143"/>
      <c r="G19" s="143"/>
      <c r="H19" s="143"/>
      <c r="I19" s="143"/>
      <c r="J19" s="193"/>
    </row>
    <row r="20" spans="1:10" ht="15.75" thickBot="1" x14ac:dyDescent="0.3">
      <c r="A20" s="124"/>
      <c r="B20" s="128"/>
      <c r="C20" s="119"/>
      <c r="D20" s="119"/>
      <c r="E20" s="120"/>
      <c r="F20" s="120"/>
      <c r="G20" s="120"/>
      <c r="H20" s="120"/>
      <c r="I20" s="120"/>
      <c r="J20" s="194"/>
    </row>
    <row r="21" spans="1:10" ht="15.75" thickBot="1" x14ac:dyDescent="0.3">
      <c r="A21" s="125"/>
      <c r="B21" s="130"/>
      <c r="C21" s="121"/>
      <c r="D21" s="121"/>
      <c r="E21" s="111"/>
      <c r="F21" s="111"/>
      <c r="G21" s="111"/>
      <c r="H21" s="111"/>
      <c r="I21" s="111"/>
      <c r="J21" s="195"/>
    </row>
    <row r="22" spans="1:10" ht="15.75" thickBot="1" x14ac:dyDescent="0.3">
      <c r="A22" s="126"/>
      <c r="B22" s="149"/>
      <c r="C22" s="150"/>
      <c r="D22" s="150"/>
      <c r="E22" s="113"/>
      <c r="F22" s="113"/>
      <c r="G22" s="113"/>
      <c r="H22" s="113"/>
      <c r="I22" s="113"/>
      <c r="J22" s="196"/>
    </row>
    <row r="23" spans="1:10" ht="15.75" thickBot="1" x14ac:dyDescent="0.3">
      <c r="A23" s="131"/>
      <c r="B23" s="162"/>
      <c r="C23" s="163"/>
      <c r="D23" s="147"/>
      <c r="E23" s="84"/>
      <c r="F23" s="84"/>
      <c r="G23" s="84"/>
      <c r="H23" s="164"/>
      <c r="I23" s="164"/>
      <c r="J23" s="186"/>
    </row>
    <row r="24" spans="1:10" x14ac:dyDescent="0.25">
      <c r="A24" s="134"/>
      <c r="B24" s="156"/>
      <c r="C24" s="157"/>
      <c r="D24" s="158"/>
      <c r="E24" s="159"/>
      <c r="F24" s="159"/>
      <c r="G24" s="159"/>
      <c r="H24" s="159"/>
      <c r="I24" s="159"/>
      <c r="J24" s="197"/>
    </row>
    <row r="25" spans="1:10" ht="14.25" customHeight="1" x14ac:dyDescent="0.25">
      <c r="A25" s="134"/>
      <c r="B25" s="35"/>
      <c r="C25" s="117"/>
      <c r="D25" s="117"/>
      <c r="E25" s="118"/>
      <c r="F25" s="118"/>
      <c r="G25" s="118"/>
      <c r="H25" s="118"/>
      <c r="I25" s="118"/>
      <c r="J25" s="198"/>
    </row>
    <row r="26" spans="1:10" ht="0.75" hidden="1" customHeight="1" x14ac:dyDescent="0.25">
      <c r="A26" s="134"/>
      <c r="B26" s="35"/>
      <c r="C26" s="153"/>
      <c r="D26" s="154"/>
      <c r="E26" s="82"/>
      <c r="F26" s="82"/>
      <c r="G26" s="82"/>
      <c r="H26" s="82"/>
      <c r="I26" s="82"/>
      <c r="J26" s="199"/>
    </row>
    <row r="27" spans="1:10" ht="15" hidden="1" customHeight="1" x14ac:dyDescent="0.25">
      <c r="A27" s="134"/>
      <c r="B27" s="35"/>
      <c r="C27" s="153"/>
      <c r="D27" s="153"/>
      <c r="E27" s="82"/>
      <c r="F27" s="82"/>
      <c r="G27" s="82"/>
      <c r="H27" s="82"/>
      <c r="I27" s="82"/>
      <c r="J27" s="199"/>
    </row>
    <row r="28" spans="1:10" ht="15.75" thickBot="1" x14ac:dyDescent="0.3">
      <c r="A28" s="134"/>
      <c r="B28" s="76"/>
      <c r="C28" s="155"/>
      <c r="D28" s="155"/>
      <c r="E28" s="83"/>
      <c r="F28" s="83"/>
      <c r="G28" s="83"/>
      <c r="H28" s="83"/>
      <c r="I28" s="83"/>
      <c r="J28" s="200"/>
    </row>
    <row r="29" spans="1:10" ht="15.75" hidden="1" thickBot="1" x14ac:dyDescent="0.3">
      <c r="A29" s="251"/>
      <c r="B29" s="252"/>
      <c r="C29" s="151"/>
      <c r="D29" s="152"/>
      <c r="E29" s="87"/>
      <c r="F29" s="88"/>
      <c r="G29" s="211"/>
      <c r="H29" s="87"/>
      <c r="I29" s="88"/>
      <c r="J29" s="201"/>
    </row>
    <row r="30" spans="1:10" ht="15.75" thickBot="1" x14ac:dyDescent="0.3">
      <c r="A30" s="253"/>
      <c r="B30" s="254"/>
      <c r="C30" s="91"/>
      <c r="D30" s="92"/>
      <c r="E30" s="93"/>
      <c r="F30" s="94"/>
      <c r="G30" s="212"/>
      <c r="H30" s="93"/>
      <c r="I30" s="94"/>
      <c r="J30" s="202"/>
    </row>
    <row r="31" spans="1:10" ht="15.75" thickBot="1" x14ac:dyDescent="0.3">
      <c r="A31" s="253"/>
      <c r="B31" s="254"/>
      <c r="C31" s="91"/>
      <c r="D31" s="92"/>
      <c r="E31" s="97"/>
      <c r="F31" s="98"/>
      <c r="G31" s="213"/>
      <c r="H31" s="97"/>
      <c r="I31" s="98"/>
      <c r="J31" s="203"/>
    </row>
    <row r="32" spans="1:10" ht="15.75" thickBot="1" x14ac:dyDescent="0.3">
      <c r="D32" s="100"/>
      <c r="E32" s="115"/>
      <c r="F32" s="102"/>
      <c r="G32" s="116"/>
      <c r="H32" s="101"/>
      <c r="I32" s="102"/>
      <c r="J32" s="204"/>
    </row>
    <row r="33" spans="4:10" ht="15.75" thickBot="1" x14ac:dyDescent="0.3">
      <c r="D33" s="104"/>
      <c r="E33" s="105"/>
      <c r="F33" s="106"/>
      <c r="G33" s="107"/>
      <c r="H33" s="105"/>
      <c r="I33" s="106"/>
      <c r="J33" s="108"/>
    </row>
    <row r="34" spans="4:10" ht="16.5" thickBot="1" x14ac:dyDescent="0.3">
      <c r="D34" s="109"/>
      <c r="E34" s="110"/>
      <c r="F34" s="110"/>
      <c r="G34" s="110"/>
      <c r="H34" s="110"/>
      <c r="I34" s="110"/>
      <c r="J34" s="178"/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40" sqref="B40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72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26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75070</v>
      </c>
      <c r="G6" s="33">
        <v>75070</v>
      </c>
      <c r="H6" s="31">
        <v>0</v>
      </c>
      <c r="I6" s="32">
        <v>0</v>
      </c>
      <c r="J6" s="34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41">
        <v>0</v>
      </c>
      <c r="H7" s="39">
        <v>83000</v>
      </c>
      <c r="I7" s="40">
        <v>0</v>
      </c>
      <c r="J7" s="42">
        <v>0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41"/>
      <c r="H8" s="39">
        <v>25000</v>
      </c>
      <c r="I8" s="40">
        <v>0</v>
      </c>
      <c r="J8" s="42">
        <v>0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41">
        <v>0</v>
      </c>
      <c r="H9" s="39">
        <v>7000</v>
      </c>
      <c r="I9" s="40">
        <v>0</v>
      </c>
      <c r="J9" s="42">
        <v>0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48"/>
      <c r="H10" s="46">
        <v>4000</v>
      </c>
      <c r="I10" s="47">
        <v>0</v>
      </c>
      <c r="J10" s="49">
        <v>0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375076</v>
      </c>
      <c r="G11" s="177">
        <f t="shared" si="0"/>
        <v>375076</v>
      </c>
      <c r="H11" s="176">
        <f t="shared" si="0"/>
        <v>125000</v>
      </c>
      <c r="I11" s="84">
        <f t="shared" si="0"/>
        <v>5918</v>
      </c>
      <c r="J11" s="148">
        <f t="shared" si="0"/>
        <v>5918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0</v>
      </c>
      <c r="G12" s="169">
        <f t="shared" si="1"/>
        <v>0</v>
      </c>
      <c r="H12" s="170">
        <f>SUM(H14,H16)</f>
        <v>77000</v>
      </c>
      <c r="I12" s="171">
        <f>SUM(I14,I16)</f>
        <v>5918</v>
      </c>
      <c r="J12" s="172">
        <f>SUM(J14,J16)</f>
        <v>5918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375076</v>
      </c>
      <c r="G13" s="55">
        <f t="shared" si="2"/>
        <v>375076</v>
      </c>
      <c r="H13" s="56">
        <f>H17</f>
        <v>48000</v>
      </c>
      <c r="I13" s="57">
        <f>I17</f>
        <v>0</v>
      </c>
      <c r="J13" s="58">
        <f>J17</f>
        <v>0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0</v>
      </c>
      <c r="G14" s="63">
        <v>0</v>
      </c>
      <c r="H14" s="61">
        <v>0</v>
      </c>
      <c r="I14" s="62">
        <v>0</v>
      </c>
      <c r="J14" s="64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375076</v>
      </c>
      <c r="G15" s="69">
        <f t="shared" si="3"/>
        <v>375076</v>
      </c>
      <c r="H15" s="67">
        <f t="shared" si="3"/>
        <v>125000</v>
      </c>
      <c r="I15" s="68">
        <f t="shared" si="3"/>
        <v>5918</v>
      </c>
      <c r="J15" s="70">
        <f t="shared" si="3"/>
        <v>5918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75">
        <v>0</v>
      </c>
      <c r="H16" s="73">
        <v>77000</v>
      </c>
      <c r="I16" s="74">
        <v>5918</v>
      </c>
      <c r="J16" s="179">
        <v>5918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375076</v>
      </c>
      <c r="G17" s="81">
        <v>375076</v>
      </c>
      <c r="H17" s="79">
        <v>48000</v>
      </c>
      <c r="I17" s="80">
        <v>0</v>
      </c>
      <c r="J17" s="180">
        <v>0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6057</v>
      </c>
      <c r="J18" s="148">
        <f>SUM(J19:J22)</f>
        <v>6057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4">
        <v>0</v>
      </c>
      <c r="H19" s="143">
        <v>410000</v>
      </c>
      <c r="I19" s="143">
        <v>6057</v>
      </c>
      <c r="J19" s="145">
        <v>6057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19">
        <v>0</v>
      </c>
      <c r="H20" s="120">
        <v>21000</v>
      </c>
      <c r="I20" s="120">
        <v>0</v>
      </c>
      <c r="J20" s="129">
        <v>0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21">
        <v>0</v>
      </c>
      <c r="H21" s="111">
        <v>30000</v>
      </c>
      <c r="I21" s="111">
        <v>0</v>
      </c>
      <c r="J21" s="112">
        <v>0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50">
        <v>0</v>
      </c>
      <c r="H22" s="113">
        <v>25000</v>
      </c>
      <c r="I22" s="113">
        <v>0</v>
      </c>
      <c r="J22" s="114">
        <v>0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0</v>
      </c>
      <c r="G23" s="164">
        <f t="shared" si="4"/>
        <v>0</v>
      </c>
      <c r="H23" s="164">
        <f t="shared" si="4"/>
        <v>26000</v>
      </c>
      <c r="I23" s="164">
        <f t="shared" si="4"/>
        <v>0</v>
      </c>
      <c r="J23" s="165">
        <f t="shared" si="4"/>
        <v>0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0</v>
      </c>
      <c r="G24" s="160">
        <v>0</v>
      </c>
      <c r="H24" s="159">
        <v>0</v>
      </c>
      <c r="I24" s="159">
        <v>0</v>
      </c>
      <c r="J24" s="161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26000</v>
      </c>
      <c r="I25" s="118">
        <f t="shared" si="5"/>
        <v>0</v>
      </c>
      <c r="J25" s="127">
        <f t="shared" si="5"/>
        <v>0</v>
      </c>
    </row>
    <row r="26" spans="1:10" ht="0.75" hidden="1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153">
        <v>0</v>
      </c>
      <c r="H26" s="82">
        <v>0</v>
      </c>
      <c r="I26" s="82"/>
      <c r="J26" s="85"/>
    </row>
    <row r="27" spans="1:10" ht="1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153">
        <v>0</v>
      </c>
      <c r="H27" s="82">
        <v>0</v>
      </c>
      <c r="I27" s="82">
        <v>0</v>
      </c>
      <c r="J27" s="85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155">
        <v>0</v>
      </c>
      <c r="H28" s="83">
        <v>26000</v>
      </c>
      <c r="I28" s="83">
        <v>0</v>
      </c>
      <c r="J28" s="86">
        <v>0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89"/>
      <c r="H29" s="87">
        <v>0</v>
      </c>
      <c r="I29" s="88">
        <v>0</v>
      </c>
      <c r="J29" s="90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95">
        <v>0</v>
      </c>
      <c r="H30" s="93">
        <v>324000</v>
      </c>
      <c r="I30" s="94">
        <v>0</v>
      </c>
      <c r="J30" s="96">
        <v>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99">
        <v>0</v>
      </c>
      <c r="H31" s="97">
        <v>152000</v>
      </c>
      <c r="I31" s="98">
        <v>20878</v>
      </c>
      <c r="J31" s="181">
        <v>20878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 t="shared" ref="F32:G32" si="6">SUM(F6:F10,F14,F24)</f>
        <v>75070</v>
      </c>
      <c r="G32" s="116">
        <f t="shared" si="6"/>
        <v>75070</v>
      </c>
      <c r="H32" s="101">
        <f>SUM(H6:H10,H14,H24,H29)</f>
        <v>119000</v>
      </c>
      <c r="I32" s="102">
        <f>SUM(I6:I10,I24,I29)</f>
        <v>0</v>
      </c>
      <c r="J32" s="103">
        <f>SUM(J6:J10,J24,J29)</f>
        <v>0</v>
      </c>
    </row>
    <row r="33" spans="4:10" ht="15.75" thickBot="1" x14ac:dyDescent="0.3">
      <c r="D33" s="104" t="s">
        <v>68</v>
      </c>
      <c r="E33" s="105">
        <f t="shared" ref="E33:J33" si="7">SUM(E15,E18,E25,E30:E31)</f>
        <v>4190000</v>
      </c>
      <c r="F33" s="106">
        <f t="shared" si="7"/>
        <v>375076</v>
      </c>
      <c r="G33" s="107">
        <f t="shared" si="7"/>
        <v>375076</v>
      </c>
      <c r="H33" s="105">
        <f t="shared" si="7"/>
        <v>1113000</v>
      </c>
      <c r="I33" s="106">
        <f t="shared" si="7"/>
        <v>32853</v>
      </c>
      <c r="J33" s="108">
        <f t="shared" si="7"/>
        <v>32853</v>
      </c>
    </row>
    <row r="34" spans="4:10" ht="16.5" thickBot="1" x14ac:dyDescent="0.3">
      <c r="D34" s="109" t="s">
        <v>69</v>
      </c>
      <c r="E34" s="110">
        <f t="shared" ref="E34:J34" si="8">SUM(E32:E33)</f>
        <v>4671000</v>
      </c>
      <c r="F34" s="110">
        <f t="shared" si="8"/>
        <v>450146</v>
      </c>
      <c r="G34" s="110">
        <f t="shared" si="8"/>
        <v>450146</v>
      </c>
      <c r="H34" s="110">
        <f t="shared" si="8"/>
        <v>1232000</v>
      </c>
      <c r="I34" s="110">
        <f t="shared" si="8"/>
        <v>32853</v>
      </c>
      <c r="J34" s="178">
        <f t="shared" si="8"/>
        <v>32853</v>
      </c>
    </row>
  </sheetData>
  <mergeCells count="11">
    <mergeCell ref="I1:J1"/>
    <mergeCell ref="A29:B29"/>
    <mergeCell ref="A30:B30"/>
    <mergeCell ref="A31:B3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74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132650</v>
      </c>
      <c r="G6" s="205">
        <v>132650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64</v>
      </c>
      <c r="J7" s="184">
        <v>64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0</v>
      </c>
      <c r="J8" s="184">
        <v>0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2575</v>
      </c>
      <c r="J9" s="184">
        <v>2575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0</v>
      </c>
      <c r="J10" s="185">
        <v>0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386942</v>
      </c>
      <c r="G11" s="177">
        <f t="shared" si="0"/>
        <v>386942</v>
      </c>
      <c r="H11" s="176">
        <f t="shared" si="0"/>
        <v>125000</v>
      </c>
      <c r="I11" s="84">
        <f t="shared" si="0"/>
        <v>13621</v>
      </c>
      <c r="J11" s="186">
        <f t="shared" si="0"/>
        <v>13621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0</v>
      </c>
      <c r="G12" s="169">
        <f t="shared" si="1"/>
        <v>0</v>
      </c>
      <c r="H12" s="170">
        <f>SUM(H14,H16)</f>
        <v>77000</v>
      </c>
      <c r="I12" s="171">
        <f>SUM(I14,I16)</f>
        <v>13621</v>
      </c>
      <c r="J12" s="187">
        <f>SUM(J14,J16)</f>
        <v>13621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386942</v>
      </c>
      <c r="G13" s="55">
        <f t="shared" si="2"/>
        <v>386942</v>
      </c>
      <c r="H13" s="56">
        <f>H17</f>
        <v>48000</v>
      </c>
      <c r="I13" s="57">
        <f>I17</f>
        <v>0</v>
      </c>
      <c r="J13" s="188">
        <f>J17</f>
        <v>0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0</v>
      </c>
      <c r="G14" s="208">
        <v>0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386942</v>
      </c>
      <c r="G15" s="69">
        <f t="shared" si="3"/>
        <v>386942</v>
      </c>
      <c r="H15" s="67">
        <f t="shared" si="3"/>
        <v>125000</v>
      </c>
      <c r="I15" s="68">
        <f t="shared" si="3"/>
        <v>13621</v>
      </c>
      <c r="J15" s="190">
        <f t="shared" si="3"/>
        <v>13621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13621</v>
      </c>
      <c r="J16" s="191">
        <v>13621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386942</v>
      </c>
      <c r="G17" s="210">
        <v>386942</v>
      </c>
      <c r="H17" s="79">
        <v>48000</v>
      </c>
      <c r="I17" s="80">
        <v>0</v>
      </c>
      <c r="J17" s="192">
        <v>0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52923</v>
      </c>
      <c r="J18" s="186">
        <f>SUM(J19:J22)</f>
        <v>52923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49369</v>
      </c>
      <c r="J19" s="193">
        <v>49369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3554</v>
      </c>
      <c r="J20" s="194">
        <v>3554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0</v>
      </c>
      <c r="J21" s="195">
        <v>0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0</v>
      </c>
      <c r="J22" s="196">
        <v>0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18997</v>
      </c>
      <c r="G23" s="84">
        <f t="shared" si="4"/>
        <v>18997</v>
      </c>
      <c r="H23" s="164">
        <f t="shared" si="4"/>
        <v>26000</v>
      </c>
      <c r="I23" s="164">
        <f t="shared" si="4"/>
        <v>0</v>
      </c>
      <c r="J23" s="186">
        <f t="shared" si="4"/>
        <v>0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18997</v>
      </c>
      <c r="G24" s="159">
        <v>18997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26000</v>
      </c>
      <c r="I25" s="118">
        <f t="shared" si="5"/>
        <v>0</v>
      </c>
      <c r="J25" s="198">
        <f t="shared" si="5"/>
        <v>0</v>
      </c>
    </row>
    <row r="26" spans="1:10" ht="0.75" hidden="1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0</v>
      </c>
      <c r="I26" s="82"/>
      <c r="J26" s="199"/>
    </row>
    <row r="27" spans="1:10" ht="1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0</v>
      </c>
      <c r="J28" s="200">
        <v>0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0</v>
      </c>
      <c r="J30" s="202">
        <v>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152000</v>
      </c>
      <c r="I31" s="98">
        <v>33507</v>
      </c>
      <c r="J31" s="203">
        <v>33507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 t="shared" ref="F32:G32" si="6">SUM(F6:F10,F14,F24)</f>
        <v>151647</v>
      </c>
      <c r="G32" s="116">
        <f t="shared" si="6"/>
        <v>151647</v>
      </c>
      <c r="H32" s="101">
        <f>SUM(H6:H10,H14,H24,H29)</f>
        <v>119000</v>
      </c>
      <c r="I32" s="102">
        <f>SUM(I6:I10,I24,I29)</f>
        <v>2639</v>
      </c>
      <c r="J32" s="204">
        <f>SUM(J6:J10,J24,J29)</f>
        <v>2639</v>
      </c>
    </row>
    <row r="33" spans="4:10" ht="15.75" thickBot="1" x14ac:dyDescent="0.3">
      <c r="D33" s="104" t="s">
        <v>68</v>
      </c>
      <c r="E33" s="105">
        <f t="shared" ref="E33:J33" si="7">SUM(E15,E18,E25,E30:E31)</f>
        <v>4190000</v>
      </c>
      <c r="F33" s="106">
        <f t="shared" si="7"/>
        <v>386942</v>
      </c>
      <c r="G33" s="107">
        <f t="shared" si="7"/>
        <v>386942</v>
      </c>
      <c r="H33" s="105">
        <f t="shared" si="7"/>
        <v>1113000</v>
      </c>
      <c r="I33" s="106">
        <f t="shared" si="7"/>
        <v>100051</v>
      </c>
      <c r="J33" s="108">
        <f t="shared" si="7"/>
        <v>100051</v>
      </c>
    </row>
    <row r="34" spans="4:10" ht="16.5" thickBot="1" x14ac:dyDescent="0.3">
      <c r="D34" s="109" t="s">
        <v>69</v>
      </c>
      <c r="E34" s="110">
        <f t="shared" ref="E34:J34" si="8">SUM(E32:E33)</f>
        <v>4671000</v>
      </c>
      <c r="F34" s="110">
        <f t="shared" si="8"/>
        <v>538589</v>
      </c>
      <c r="G34" s="110">
        <f t="shared" si="8"/>
        <v>538589</v>
      </c>
      <c r="H34" s="110">
        <f t="shared" si="8"/>
        <v>1232000</v>
      </c>
      <c r="I34" s="110">
        <f t="shared" si="8"/>
        <v>102690</v>
      </c>
      <c r="J34" s="178">
        <f t="shared" si="8"/>
        <v>102690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38" sqref="D38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75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165320</v>
      </c>
      <c r="G6" s="205">
        <v>165320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4204</v>
      </c>
      <c r="J7" s="184">
        <v>4204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0</v>
      </c>
      <c r="J8" s="184">
        <v>0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2725</v>
      </c>
      <c r="J9" s="184">
        <v>2725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0</v>
      </c>
      <c r="J10" s="185">
        <v>0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716564</v>
      </c>
      <c r="G11" s="177">
        <f t="shared" si="0"/>
        <v>716564</v>
      </c>
      <c r="H11" s="176">
        <f t="shared" si="0"/>
        <v>125000</v>
      </c>
      <c r="I11" s="84">
        <f t="shared" si="0"/>
        <v>32303</v>
      </c>
      <c r="J11" s="186">
        <f t="shared" si="0"/>
        <v>32303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1300</v>
      </c>
      <c r="G12" s="169">
        <f t="shared" si="1"/>
        <v>1300</v>
      </c>
      <c r="H12" s="170">
        <f>SUM(H14,H16)</f>
        <v>77000</v>
      </c>
      <c r="I12" s="171">
        <f>SUM(I14,I16)</f>
        <v>21773</v>
      </c>
      <c r="J12" s="187">
        <f>SUM(J14,J16)</f>
        <v>21773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715264</v>
      </c>
      <c r="G13" s="55">
        <f t="shared" si="2"/>
        <v>715264</v>
      </c>
      <c r="H13" s="56">
        <f>H17</f>
        <v>48000</v>
      </c>
      <c r="I13" s="57">
        <f>I17</f>
        <v>10530</v>
      </c>
      <c r="J13" s="188">
        <f>J17</f>
        <v>10530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1300</v>
      </c>
      <c r="G14" s="208">
        <v>1300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715264</v>
      </c>
      <c r="G15" s="69">
        <f t="shared" si="3"/>
        <v>715264</v>
      </c>
      <c r="H15" s="67">
        <f t="shared" si="3"/>
        <v>125000</v>
      </c>
      <c r="I15" s="68">
        <f t="shared" si="3"/>
        <v>32303</v>
      </c>
      <c r="J15" s="190">
        <f t="shared" si="3"/>
        <v>32303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21773</v>
      </c>
      <c r="J16" s="191">
        <v>21773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715264</v>
      </c>
      <c r="G17" s="210">
        <v>715264</v>
      </c>
      <c r="H17" s="79">
        <v>48000</v>
      </c>
      <c r="I17" s="80">
        <v>10530</v>
      </c>
      <c r="J17" s="192">
        <v>10530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90135</v>
      </c>
      <c r="J18" s="186">
        <f>SUM(J19:J22)</f>
        <v>90135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74126</v>
      </c>
      <c r="J19" s="193">
        <v>74126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4853</v>
      </c>
      <c r="J20" s="194">
        <v>4853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9412</v>
      </c>
      <c r="J21" s="195">
        <v>9412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1744</v>
      </c>
      <c r="J22" s="196">
        <v>1744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18997</v>
      </c>
      <c r="G23" s="84">
        <f t="shared" si="4"/>
        <v>18997</v>
      </c>
      <c r="H23" s="164">
        <f t="shared" si="4"/>
        <v>26000</v>
      </c>
      <c r="I23" s="164">
        <f t="shared" si="4"/>
        <v>12966</v>
      </c>
      <c r="J23" s="186">
        <f t="shared" si="4"/>
        <v>12966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18997</v>
      </c>
      <c r="G24" s="159">
        <v>18997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26000</v>
      </c>
      <c r="I25" s="118">
        <f t="shared" si="5"/>
        <v>12966</v>
      </c>
      <c r="J25" s="198">
        <f t="shared" si="5"/>
        <v>12966</v>
      </c>
    </row>
    <row r="26" spans="1:10" ht="0.75" hidden="1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0</v>
      </c>
      <c r="I26" s="82"/>
      <c r="J26" s="199"/>
    </row>
    <row r="27" spans="1:10" ht="1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12966</v>
      </c>
      <c r="J28" s="200">
        <v>12966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0</v>
      </c>
      <c r="J30" s="202">
        <v>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152000</v>
      </c>
      <c r="I31" s="98">
        <v>49713</v>
      </c>
      <c r="J31" s="203">
        <v>49713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 t="shared" ref="F32:G32" si="6">SUM(F6:F10,F14,F24)</f>
        <v>185617</v>
      </c>
      <c r="G32" s="116">
        <f t="shared" si="6"/>
        <v>185617</v>
      </c>
      <c r="H32" s="101">
        <f>SUM(H6:H10,H14,H24,H29)</f>
        <v>119000</v>
      </c>
      <c r="I32" s="102">
        <f>SUM(I6:I10,I24,I29)</f>
        <v>6929</v>
      </c>
      <c r="J32" s="204">
        <f>SUM(J6:J10,J24,J29)</f>
        <v>6929</v>
      </c>
    </row>
    <row r="33" spans="4:10" ht="15.75" thickBot="1" x14ac:dyDescent="0.3">
      <c r="D33" s="104" t="s">
        <v>68</v>
      </c>
      <c r="E33" s="105">
        <f t="shared" ref="E33:J33" si="7">SUM(E15,E18,E25,E30:E31)</f>
        <v>4190000</v>
      </c>
      <c r="F33" s="106">
        <f t="shared" si="7"/>
        <v>715264</v>
      </c>
      <c r="G33" s="107">
        <f t="shared" si="7"/>
        <v>715264</v>
      </c>
      <c r="H33" s="105">
        <f t="shared" si="7"/>
        <v>1113000</v>
      </c>
      <c r="I33" s="106">
        <f t="shared" si="7"/>
        <v>185117</v>
      </c>
      <c r="J33" s="108">
        <f t="shared" si="7"/>
        <v>185117</v>
      </c>
    </row>
    <row r="34" spans="4:10" ht="16.5" thickBot="1" x14ac:dyDescent="0.3">
      <c r="D34" s="109" t="s">
        <v>69</v>
      </c>
      <c r="E34" s="110">
        <f t="shared" ref="E34:J34" si="8">SUM(E32:E33)</f>
        <v>4671000</v>
      </c>
      <c r="F34" s="110">
        <f t="shared" si="8"/>
        <v>900881</v>
      </c>
      <c r="G34" s="110">
        <f t="shared" si="8"/>
        <v>900881</v>
      </c>
      <c r="H34" s="110">
        <f t="shared" si="8"/>
        <v>1232000</v>
      </c>
      <c r="I34" s="110">
        <f t="shared" si="8"/>
        <v>192046</v>
      </c>
      <c r="J34" s="178">
        <f t="shared" si="8"/>
        <v>192046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76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187960</v>
      </c>
      <c r="G6" s="205">
        <v>187960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17937</v>
      </c>
      <c r="J7" s="184">
        <v>17937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2238</v>
      </c>
      <c r="J8" s="184">
        <v>2238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3055</v>
      </c>
      <c r="J9" s="184">
        <v>3055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1081</v>
      </c>
      <c r="J10" s="185">
        <v>1081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781888</v>
      </c>
      <c r="G11" s="177">
        <f t="shared" si="0"/>
        <v>781888</v>
      </c>
      <c r="H11" s="176">
        <f t="shared" si="0"/>
        <v>125000</v>
      </c>
      <c r="I11" s="84">
        <f t="shared" si="0"/>
        <v>41768</v>
      </c>
      <c r="J11" s="186">
        <f t="shared" si="0"/>
        <v>41768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1704</v>
      </c>
      <c r="G12" s="169">
        <f t="shared" si="1"/>
        <v>1704</v>
      </c>
      <c r="H12" s="170">
        <f>SUM(H14,H16)</f>
        <v>77000</v>
      </c>
      <c r="I12" s="171">
        <f>SUM(I14,I16)</f>
        <v>29925</v>
      </c>
      <c r="J12" s="187">
        <f>SUM(J14,J16)</f>
        <v>29925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780184</v>
      </c>
      <c r="G13" s="55">
        <f t="shared" si="2"/>
        <v>780184</v>
      </c>
      <c r="H13" s="56">
        <f>H17</f>
        <v>48000</v>
      </c>
      <c r="I13" s="57">
        <f>I17</f>
        <v>11843</v>
      </c>
      <c r="J13" s="188">
        <f>J17</f>
        <v>11843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1704</v>
      </c>
      <c r="G14" s="208">
        <v>1704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780184</v>
      </c>
      <c r="G15" s="69">
        <f t="shared" si="3"/>
        <v>780184</v>
      </c>
      <c r="H15" s="67">
        <f t="shared" si="3"/>
        <v>125000</v>
      </c>
      <c r="I15" s="68">
        <f t="shared" si="3"/>
        <v>41768</v>
      </c>
      <c r="J15" s="190">
        <f t="shared" si="3"/>
        <v>41768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29925</v>
      </c>
      <c r="J16" s="191">
        <v>29925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780184</v>
      </c>
      <c r="G17" s="210">
        <v>780184</v>
      </c>
      <c r="H17" s="79">
        <v>48000</v>
      </c>
      <c r="I17" s="80">
        <v>11843</v>
      </c>
      <c r="J17" s="192">
        <v>11843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93977</v>
      </c>
      <c r="J18" s="186">
        <f>SUM(J19:J22)</f>
        <v>93977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75518</v>
      </c>
      <c r="J19" s="193">
        <v>75518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5501</v>
      </c>
      <c r="J20" s="194">
        <v>5501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11214</v>
      </c>
      <c r="J21" s="195">
        <v>11214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1744</v>
      </c>
      <c r="J22" s="196">
        <v>1744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18997</v>
      </c>
      <c r="G23" s="84">
        <f t="shared" si="4"/>
        <v>18997</v>
      </c>
      <c r="H23" s="164">
        <f t="shared" si="4"/>
        <v>26000</v>
      </c>
      <c r="I23" s="164">
        <f t="shared" si="4"/>
        <v>12966</v>
      </c>
      <c r="J23" s="186">
        <f t="shared" si="4"/>
        <v>12966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18997</v>
      </c>
      <c r="G24" s="159">
        <v>18997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26000</v>
      </c>
      <c r="I25" s="118">
        <f t="shared" si="5"/>
        <v>12966</v>
      </c>
      <c r="J25" s="198">
        <f t="shared" si="5"/>
        <v>12966</v>
      </c>
    </row>
    <row r="26" spans="1:10" ht="0.75" hidden="1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0</v>
      </c>
      <c r="I26" s="82"/>
      <c r="J26" s="199"/>
    </row>
    <row r="27" spans="1:10" ht="1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12966</v>
      </c>
      <c r="J28" s="200">
        <v>12966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36000</v>
      </c>
      <c r="J30" s="202">
        <v>36000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152000</v>
      </c>
      <c r="I31" s="98">
        <v>61831</v>
      </c>
      <c r="J31" s="203">
        <v>61831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 t="shared" ref="F32:G32" si="6">SUM(F6:F10,F14,F24)</f>
        <v>208661</v>
      </c>
      <c r="G32" s="116">
        <f t="shared" si="6"/>
        <v>208661</v>
      </c>
      <c r="H32" s="101">
        <f>SUM(H6:H10,H14,H24,H29)</f>
        <v>119000</v>
      </c>
      <c r="I32" s="102">
        <f>SUM(I6:I10,I24,I29)</f>
        <v>24311</v>
      </c>
      <c r="J32" s="204">
        <f>SUM(J6:J10,J24,J29)</f>
        <v>24311</v>
      </c>
    </row>
    <row r="33" spans="4:10" ht="15.75" thickBot="1" x14ac:dyDescent="0.3">
      <c r="D33" s="104" t="s">
        <v>68</v>
      </c>
      <c r="E33" s="105">
        <f t="shared" ref="E33:J33" si="7">SUM(E15,E18,E25,E30:E31)</f>
        <v>4190000</v>
      </c>
      <c r="F33" s="106">
        <f t="shared" si="7"/>
        <v>780184</v>
      </c>
      <c r="G33" s="107">
        <f t="shared" si="7"/>
        <v>780184</v>
      </c>
      <c r="H33" s="105">
        <f t="shared" si="7"/>
        <v>1113000</v>
      </c>
      <c r="I33" s="106">
        <f t="shared" si="7"/>
        <v>246542</v>
      </c>
      <c r="J33" s="108">
        <f t="shared" si="7"/>
        <v>246542</v>
      </c>
    </row>
    <row r="34" spans="4:10" ht="16.5" thickBot="1" x14ac:dyDescent="0.3">
      <c r="D34" s="109" t="s">
        <v>69</v>
      </c>
      <c r="E34" s="110">
        <f t="shared" ref="E34:J34" si="8">SUM(E32:E33)</f>
        <v>4671000</v>
      </c>
      <c r="F34" s="110">
        <f t="shared" si="8"/>
        <v>988845</v>
      </c>
      <c r="G34" s="110">
        <f t="shared" si="8"/>
        <v>988845</v>
      </c>
      <c r="H34" s="110">
        <f t="shared" si="8"/>
        <v>1232000</v>
      </c>
      <c r="I34" s="110">
        <f t="shared" si="8"/>
        <v>270853</v>
      </c>
      <c r="J34" s="178">
        <f t="shared" si="8"/>
        <v>270853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40" sqref="D40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.42578125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77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187960</v>
      </c>
      <c r="G6" s="205">
        <v>187960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27680</v>
      </c>
      <c r="J7" s="184">
        <v>27680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3596</v>
      </c>
      <c r="J8" s="184">
        <v>3596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3055</v>
      </c>
      <c r="J9" s="184">
        <v>3055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1081</v>
      </c>
      <c r="J10" s="185">
        <v>1081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1521968</v>
      </c>
      <c r="G11" s="177">
        <f t="shared" si="0"/>
        <v>1521968</v>
      </c>
      <c r="H11" s="176">
        <f t="shared" si="0"/>
        <v>125000</v>
      </c>
      <c r="I11" s="84">
        <f t="shared" si="0"/>
        <v>49919</v>
      </c>
      <c r="J11" s="186">
        <f t="shared" si="0"/>
        <v>49919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1964</v>
      </c>
      <c r="G12" s="169">
        <f t="shared" si="1"/>
        <v>1964</v>
      </c>
      <c r="H12" s="170">
        <f>SUM(H14,H16)</f>
        <v>77000</v>
      </c>
      <c r="I12" s="171">
        <f>SUM(I14,I16)</f>
        <v>38076</v>
      </c>
      <c r="J12" s="187">
        <f>SUM(J14,J16)</f>
        <v>38076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1520004</v>
      </c>
      <c r="G13" s="55">
        <f t="shared" si="2"/>
        <v>1520004</v>
      </c>
      <c r="H13" s="56">
        <f>H17</f>
        <v>48000</v>
      </c>
      <c r="I13" s="57">
        <f>I17</f>
        <v>11843</v>
      </c>
      <c r="J13" s="188">
        <f>J17</f>
        <v>11843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1964</v>
      </c>
      <c r="G14" s="208">
        <v>1964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1520004</v>
      </c>
      <c r="G15" s="69">
        <f t="shared" si="3"/>
        <v>1520004</v>
      </c>
      <c r="H15" s="67">
        <f t="shared" si="3"/>
        <v>125000</v>
      </c>
      <c r="I15" s="68">
        <f t="shared" si="3"/>
        <v>49919</v>
      </c>
      <c r="J15" s="190">
        <f t="shared" si="3"/>
        <v>49919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38076</v>
      </c>
      <c r="J16" s="191">
        <v>38076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1520004</v>
      </c>
      <c r="G17" s="210">
        <v>1520004</v>
      </c>
      <c r="H17" s="79">
        <v>48000</v>
      </c>
      <c r="I17" s="80">
        <v>11843</v>
      </c>
      <c r="J17" s="192">
        <v>11843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105781</v>
      </c>
      <c r="J18" s="186">
        <f>SUM(J19:J22)</f>
        <v>105781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87322</v>
      </c>
      <c r="J19" s="193">
        <v>87322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5501</v>
      </c>
      <c r="J20" s="194">
        <v>5501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11214</v>
      </c>
      <c r="J21" s="195">
        <v>11214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1744</v>
      </c>
      <c r="J22" s="196">
        <v>1744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33951</v>
      </c>
      <c r="G23" s="84">
        <f t="shared" si="4"/>
        <v>33951</v>
      </c>
      <c r="H23" s="164">
        <f t="shared" si="4"/>
        <v>26000</v>
      </c>
      <c r="I23" s="164">
        <f t="shared" si="4"/>
        <v>12966</v>
      </c>
      <c r="J23" s="186">
        <f t="shared" si="4"/>
        <v>12966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33951</v>
      </c>
      <c r="G24" s="159">
        <v>33951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26000</v>
      </c>
      <c r="I25" s="118">
        <f t="shared" si="5"/>
        <v>12966</v>
      </c>
      <c r="J25" s="198">
        <f t="shared" si="5"/>
        <v>12966</v>
      </c>
    </row>
    <row r="26" spans="1:10" ht="0.75" hidden="1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0</v>
      </c>
      <c r="I26" s="82"/>
      <c r="J26" s="199"/>
    </row>
    <row r="27" spans="1:10" ht="1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12966</v>
      </c>
      <c r="J28" s="200">
        <v>12966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53000</v>
      </c>
      <c r="J30" s="202">
        <v>53000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152000</v>
      </c>
      <c r="I31" s="98">
        <v>72927</v>
      </c>
      <c r="J31" s="203">
        <v>72927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 t="shared" ref="F32:G32" si="6">SUM(F6:F10,F14,F24)</f>
        <v>223875</v>
      </c>
      <c r="G32" s="116">
        <f t="shared" si="6"/>
        <v>223875</v>
      </c>
      <c r="H32" s="101">
        <f>SUM(H6:H10,H14,H24,H29)</f>
        <v>119000</v>
      </c>
      <c r="I32" s="102">
        <f>SUM(I6:I10,I24,I29)</f>
        <v>35412</v>
      </c>
      <c r="J32" s="204">
        <f>SUM(J6:J10,J24,J29)</f>
        <v>35412</v>
      </c>
    </row>
    <row r="33" spans="4:10" ht="15.75" thickBot="1" x14ac:dyDescent="0.3">
      <c r="D33" s="104" t="s">
        <v>68</v>
      </c>
      <c r="E33" s="105">
        <f t="shared" ref="E33:J33" si="7">SUM(E15,E18,E25,E30:E31)</f>
        <v>4190000</v>
      </c>
      <c r="F33" s="106">
        <f t="shared" si="7"/>
        <v>1520004</v>
      </c>
      <c r="G33" s="107">
        <f t="shared" si="7"/>
        <v>1520004</v>
      </c>
      <c r="H33" s="105">
        <f t="shared" si="7"/>
        <v>1113000</v>
      </c>
      <c r="I33" s="106">
        <f t="shared" si="7"/>
        <v>294593</v>
      </c>
      <c r="J33" s="108">
        <f t="shared" si="7"/>
        <v>294593</v>
      </c>
    </row>
    <row r="34" spans="4:10" ht="16.5" thickBot="1" x14ac:dyDescent="0.3">
      <c r="D34" s="109" t="s">
        <v>69</v>
      </c>
      <c r="E34" s="110">
        <f t="shared" ref="E34:J34" si="8">SUM(E32:E33)</f>
        <v>4671000</v>
      </c>
      <c r="F34" s="110">
        <f t="shared" si="8"/>
        <v>1743879</v>
      </c>
      <c r="G34" s="110">
        <f t="shared" si="8"/>
        <v>1743879</v>
      </c>
      <c r="H34" s="110">
        <f t="shared" si="8"/>
        <v>1232000</v>
      </c>
      <c r="I34" s="110">
        <f t="shared" si="8"/>
        <v>330005</v>
      </c>
      <c r="J34" s="178">
        <f t="shared" si="8"/>
        <v>330005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.42578125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78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210080</v>
      </c>
      <c r="G6" s="205">
        <v>210080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28913</v>
      </c>
      <c r="J7" s="184">
        <v>28913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3738</v>
      </c>
      <c r="J8" s="184">
        <v>3738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3343</v>
      </c>
      <c r="J9" s="184">
        <v>3343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3431</v>
      </c>
      <c r="J10" s="185">
        <v>3431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2435089</v>
      </c>
      <c r="G11" s="177">
        <f t="shared" si="0"/>
        <v>2435089</v>
      </c>
      <c r="H11" s="176">
        <f t="shared" si="0"/>
        <v>125000</v>
      </c>
      <c r="I11" s="84">
        <f t="shared" si="0"/>
        <v>58854</v>
      </c>
      <c r="J11" s="186">
        <f t="shared" si="0"/>
        <v>58854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2229</v>
      </c>
      <c r="G12" s="169">
        <f t="shared" si="1"/>
        <v>2229</v>
      </c>
      <c r="H12" s="170">
        <f>SUM(H14,H16)</f>
        <v>77000</v>
      </c>
      <c r="I12" s="171">
        <f>SUM(I14,I16)</f>
        <v>46228</v>
      </c>
      <c r="J12" s="187">
        <f>SUM(J14,J16)</f>
        <v>46228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2432860</v>
      </c>
      <c r="G13" s="55">
        <f t="shared" si="2"/>
        <v>2432860</v>
      </c>
      <c r="H13" s="56">
        <f>H17</f>
        <v>48000</v>
      </c>
      <c r="I13" s="57">
        <f>I17</f>
        <v>12626</v>
      </c>
      <c r="J13" s="188">
        <f>J17</f>
        <v>12626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2229</v>
      </c>
      <c r="G14" s="208">
        <v>2229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2432860</v>
      </c>
      <c r="G15" s="69">
        <f t="shared" si="3"/>
        <v>2432860</v>
      </c>
      <c r="H15" s="67">
        <f t="shared" si="3"/>
        <v>125000</v>
      </c>
      <c r="I15" s="68">
        <f t="shared" si="3"/>
        <v>58854</v>
      </c>
      <c r="J15" s="190">
        <f t="shared" si="3"/>
        <v>58854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46228</v>
      </c>
      <c r="J16" s="191">
        <v>46228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2432860</v>
      </c>
      <c r="G17" s="210">
        <v>2432860</v>
      </c>
      <c r="H17" s="79">
        <v>48000</v>
      </c>
      <c r="I17" s="80">
        <v>12626</v>
      </c>
      <c r="J17" s="192">
        <v>12626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115563</v>
      </c>
      <c r="J18" s="186">
        <f>SUM(J19:J22)</f>
        <v>115563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95315</v>
      </c>
      <c r="J19" s="193">
        <v>95315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6638</v>
      </c>
      <c r="J20" s="194">
        <v>6638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11214</v>
      </c>
      <c r="J21" s="195">
        <v>11214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2396</v>
      </c>
      <c r="J22" s="196">
        <v>2396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33951</v>
      </c>
      <c r="G23" s="84">
        <f t="shared" si="4"/>
        <v>33951</v>
      </c>
      <c r="H23" s="164">
        <f t="shared" si="4"/>
        <v>26000</v>
      </c>
      <c r="I23" s="164">
        <f t="shared" si="4"/>
        <v>25802</v>
      </c>
      <c r="J23" s="186">
        <f t="shared" si="4"/>
        <v>25802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33951</v>
      </c>
      <c r="G24" s="159">
        <v>33951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26000</v>
      </c>
      <c r="I25" s="118">
        <f t="shared" si="5"/>
        <v>25802</v>
      </c>
      <c r="J25" s="198">
        <f t="shared" si="5"/>
        <v>25802</v>
      </c>
    </row>
    <row r="26" spans="1:10" ht="0.75" hidden="1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0</v>
      </c>
      <c r="I26" s="82"/>
      <c r="J26" s="199"/>
    </row>
    <row r="27" spans="1:10" ht="1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25802</v>
      </c>
      <c r="J28" s="200">
        <v>25802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134000</v>
      </c>
      <c r="J30" s="202">
        <v>134000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152000</v>
      </c>
      <c r="I31" s="98">
        <v>82928</v>
      </c>
      <c r="J31" s="203">
        <v>82928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 t="shared" ref="F32:G32" si="6">SUM(F6:F10,F14,F24)</f>
        <v>246260</v>
      </c>
      <c r="G32" s="116">
        <f t="shared" si="6"/>
        <v>246260</v>
      </c>
      <c r="H32" s="101">
        <f>SUM(H6:H10,H14,H24,H29)</f>
        <v>119000</v>
      </c>
      <c r="I32" s="102">
        <f>SUM(I6:I10,I24,I29)</f>
        <v>39425</v>
      </c>
      <c r="J32" s="204">
        <f>SUM(J6:J10,J24,J29)</f>
        <v>39425</v>
      </c>
    </row>
    <row r="33" spans="4:10" ht="15.75" thickBot="1" x14ac:dyDescent="0.3">
      <c r="D33" s="104" t="s">
        <v>68</v>
      </c>
      <c r="E33" s="105">
        <f t="shared" ref="E33:J33" si="7">SUM(E15,E18,E25,E30:E31)</f>
        <v>4190000</v>
      </c>
      <c r="F33" s="106">
        <f t="shared" si="7"/>
        <v>2432860</v>
      </c>
      <c r="G33" s="107">
        <f t="shared" si="7"/>
        <v>2432860</v>
      </c>
      <c r="H33" s="105">
        <f t="shared" si="7"/>
        <v>1113000</v>
      </c>
      <c r="I33" s="106">
        <f t="shared" si="7"/>
        <v>417147</v>
      </c>
      <c r="J33" s="108">
        <f t="shared" si="7"/>
        <v>417147</v>
      </c>
    </row>
    <row r="34" spans="4:10" ht="16.5" thickBot="1" x14ac:dyDescent="0.3">
      <c r="D34" s="109" t="s">
        <v>69</v>
      </c>
      <c r="E34" s="110">
        <f t="shared" ref="E34:J34" si="8">SUM(E32:E33)</f>
        <v>4671000</v>
      </c>
      <c r="F34" s="110">
        <f t="shared" si="8"/>
        <v>2679120</v>
      </c>
      <c r="G34" s="110">
        <f t="shared" si="8"/>
        <v>2679120</v>
      </c>
      <c r="H34" s="110">
        <f t="shared" si="8"/>
        <v>1232000</v>
      </c>
      <c r="I34" s="110">
        <f t="shared" si="8"/>
        <v>456572</v>
      </c>
      <c r="J34" s="178">
        <f t="shared" si="8"/>
        <v>456572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.42578125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79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210080</v>
      </c>
      <c r="G6" s="205">
        <v>210080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28913</v>
      </c>
      <c r="J7" s="184">
        <v>28913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3738</v>
      </c>
      <c r="J8" s="184">
        <v>3738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3343</v>
      </c>
      <c r="J9" s="184">
        <v>3343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3431</v>
      </c>
      <c r="J10" s="185">
        <v>3431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4194000</v>
      </c>
      <c r="F11" s="84">
        <f t="shared" si="0"/>
        <v>2438940</v>
      </c>
      <c r="G11" s="177">
        <f t="shared" si="0"/>
        <v>2438940</v>
      </c>
      <c r="H11" s="176">
        <f t="shared" si="0"/>
        <v>125000</v>
      </c>
      <c r="I11" s="84">
        <f t="shared" si="0"/>
        <v>67006</v>
      </c>
      <c r="J11" s="186">
        <f t="shared" si="0"/>
        <v>67006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2229</v>
      </c>
      <c r="G12" s="169">
        <f t="shared" si="1"/>
        <v>2229</v>
      </c>
      <c r="H12" s="170">
        <f>SUM(H14,H16)</f>
        <v>77000</v>
      </c>
      <c r="I12" s="171">
        <f>SUM(I14,I16)</f>
        <v>54380</v>
      </c>
      <c r="J12" s="187">
        <f>SUM(J14,J16)</f>
        <v>54380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4190000</v>
      </c>
      <c r="F13" s="54">
        <f t="shared" si="2"/>
        <v>2436711</v>
      </c>
      <c r="G13" s="55">
        <f t="shared" si="2"/>
        <v>2436711</v>
      </c>
      <c r="H13" s="56">
        <f>H17</f>
        <v>48000</v>
      </c>
      <c r="I13" s="57">
        <f>I17</f>
        <v>12626</v>
      </c>
      <c r="J13" s="188">
        <f>J17</f>
        <v>12626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2229</v>
      </c>
      <c r="G14" s="208">
        <v>2229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4190000</v>
      </c>
      <c r="F15" s="68">
        <f t="shared" si="3"/>
        <v>2436711</v>
      </c>
      <c r="G15" s="69">
        <f t="shared" si="3"/>
        <v>2436711</v>
      </c>
      <c r="H15" s="67">
        <f t="shared" si="3"/>
        <v>125000</v>
      </c>
      <c r="I15" s="68">
        <f t="shared" si="3"/>
        <v>67006</v>
      </c>
      <c r="J15" s="190">
        <f t="shared" si="3"/>
        <v>67006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54380</v>
      </c>
      <c r="J16" s="191">
        <v>54380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4190000</v>
      </c>
      <c r="F17" s="80">
        <v>2436711</v>
      </c>
      <c r="G17" s="210">
        <v>2436711</v>
      </c>
      <c r="H17" s="79">
        <v>48000</v>
      </c>
      <c r="I17" s="80">
        <v>12626</v>
      </c>
      <c r="J17" s="192">
        <v>12626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115563</v>
      </c>
      <c r="J18" s="186">
        <f>SUM(J19:J22)</f>
        <v>115563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95315</v>
      </c>
      <c r="J19" s="193">
        <v>95315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6638</v>
      </c>
      <c r="J20" s="194">
        <v>6638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11214</v>
      </c>
      <c r="J21" s="195">
        <v>11214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2396</v>
      </c>
      <c r="J22" s="196">
        <v>2396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49000</v>
      </c>
      <c r="F23" s="84">
        <f t="shared" si="4"/>
        <v>33951</v>
      </c>
      <c r="G23" s="84">
        <f t="shared" si="4"/>
        <v>33951</v>
      </c>
      <c r="H23" s="164">
        <f t="shared" si="4"/>
        <v>36000</v>
      </c>
      <c r="I23" s="164">
        <f t="shared" si="4"/>
        <v>30442</v>
      </c>
      <c r="J23" s="186">
        <f t="shared" si="4"/>
        <v>30442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49000</v>
      </c>
      <c r="F24" s="159">
        <v>33951</v>
      </c>
      <c r="G24" s="159">
        <v>33951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36000</v>
      </c>
      <c r="I25" s="118">
        <f t="shared" si="5"/>
        <v>30442</v>
      </c>
      <c r="J25" s="198">
        <f t="shared" si="5"/>
        <v>30442</v>
      </c>
    </row>
    <row r="26" spans="1:10" ht="17.25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10000</v>
      </c>
      <c r="I26" s="82">
        <v>4640</v>
      </c>
      <c r="J26" s="199">
        <v>4640</v>
      </c>
    </row>
    <row r="27" spans="1:10" ht="16.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25802</v>
      </c>
      <c r="J28" s="200">
        <v>25802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225000</v>
      </c>
      <c r="J30" s="202">
        <v>225000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152000</v>
      </c>
      <c r="I31" s="98">
        <v>92710</v>
      </c>
      <c r="J31" s="203">
        <v>92710</v>
      </c>
    </row>
    <row r="32" spans="1:10" ht="15.75" thickBot="1" x14ac:dyDescent="0.3">
      <c r="D32" s="100" t="s">
        <v>67</v>
      </c>
      <c r="E32" s="115">
        <f>SUM(E6:E10,E14,E24)</f>
        <v>481000</v>
      </c>
      <c r="F32" s="102">
        <f>SUM(F6:F10,F14,F24)</f>
        <v>246260</v>
      </c>
      <c r="G32" s="116">
        <f>SUM(G6:G10,G14,G24)</f>
        <v>246260</v>
      </c>
      <c r="H32" s="101">
        <f>SUM(H6:H10,H14,H24,H29)</f>
        <v>119000</v>
      </c>
      <c r="I32" s="102">
        <f>SUM(I6:I10,I24,I29)</f>
        <v>39425</v>
      </c>
      <c r="J32" s="204">
        <f>SUM(J6:J10,J24,J29)</f>
        <v>39425</v>
      </c>
    </row>
    <row r="33" spans="4:10" ht="15.75" thickBot="1" x14ac:dyDescent="0.3">
      <c r="D33" s="104" t="s">
        <v>68</v>
      </c>
      <c r="E33" s="105">
        <f t="shared" ref="E33:J33" si="6">SUM(E15,E18,E25,E30:E31)</f>
        <v>4190000</v>
      </c>
      <c r="F33" s="106">
        <f t="shared" si="6"/>
        <v>2436711</v>
      </c>
      <c r="G33" s="107">
        <f t="shared" si="6"/>
        <v>2436711</v>
      </c>
      <c r="H33" s="105">
        <f t="shared" si="6"/>
        <v>1123000</v>
      </c>
      <c r="I33" s="106">
        <f t="shared" si="6"/>
        <v>530721</v>
      </c>
      <c r="J33" s="108">
        <f t="shared" si="6"/>
        <v>530721</v>
      </c>
    </row>
    <row r="34" spans="4:10" ht="16.5" thickBot="1" x14ac:dyDescent="0.3">
      <c r="D34" s="109" t="s">
        <v>69</v>
      </c>
      <c r="E34" s="110">
        <f t="shared" ref="E34:J34" si="7">SUM(E32:E33)</f>
        <v>4671000</v>
      </c>
      <c r="F34" s="110">
        <f t="shared" si="7"/>
        <v>2682971</v>
      </c>
      <c r="G34" s="110">
        <f t="shared" si="7"/>
        <v>2682971</v>
      </c>
      <c r="H34" s="110">
        <f t="shared" si="7"/>
        <v>1242000</v>
      </c>
      <c r="I34" s="110">
        <f t="shared" si="7"/>
        <v>570146</v>
      </c>
      <c r="J34" s="178">
        <f t="shared" si="7"/>
        <v>570146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20" sqref="M20"/>
    </sheetView>
  </sheetViews>
  <sheetFormatPr defaultRowHeight="15" x14ac:dyDescent="0.25"/>
  <cols>
    <col min="1" max="1" width="4.7109375" customWidth="1"/>
    <col min="2" max="2" width="30.28515625" customWidth="1"/>
    <col min="3" max="3" width="27.5703125" customWidth="1"/>
    <col min="4" max="4" width="24.28515625" customWidth="1"/>
    <col min="5" max="5" width="11.5703125" bestFit="1" customWidth="1"/>
    <col min="6" max="6" width="11.42578125" bestFit="1" customWidth="1"/>
    <col min="7" max="7" width="12.85546875" bestFit="1" customWidth="1"/>
    <col min="8" max="8" width="11.5703125" bestFit="1" customWidth="1"/>
    <col min="9" max="9" width="11.42578125" bestFit="1" customWidth="1"/>
    <col min="10" max="10" width="12.85546875" bestFit="1" customWidth="1"/>
    <col min="257" max="257" width="4.7109375" customWidth="1"/>
    <col min="258" max="258" width="30.28515625" customWidth="1"/>
    <col min="259" max="259" width="27.5703125" customWidth="1"/>
    <col min="260" max="260" width="24.28515625" customWidth="1"/>
    <col min="261" max="261" width="11.5703125" bestFit="1" customWidth="1"/>
    <col min="262" max="262" width="11" bestFit="1" customWidth="1"/>
    <col min="263" max="263" width="12.85546875" bestFit="1" customWidth="1"/>
    <col min="264" max="264" width="11.5703125" bestFit="1" customWidth="1"/>
    <col min="265" max="265" width="11.42578125" bestFit="1" customWidth="1"/>
    <col min="266" max="266" width="12.85546875" bestFit="1" customWidth="1"/>
    <col min="513" max="513" width="4.7109375" customWidth="1"/>
    <col min="514" max="514" width="30.28515625" customWidth="1"/>
    <col min="515" max="515" width="27.5703125" customWidth="1"/>
    <col min="516" max="516" width="24.28515625" customWidth="1"/>
    <col min="517" max="517" width="11.5703125" bestFit="1" customWidth="1"/>
    <col min="518" max="518" width="11" bestFit="1" customWidth="1"/>
    <col min="519" max="519" width="12.85546875" bestFit="1" customWidth="1"/>
    <col min="520" max="520" width="11.5703125" bestFit="1" customWidth="1"/>
    <col min="521" max="521" width="11.42578125" bestFit="1" customWidth="1"/>
    <col min="522" max="522" width="12.85546875" bestFit="1" customWidth="1"/>
    <col min="769" max="769" width="4.7109375" customWidth="1"/>
    <col min="770" max="770" width="30.28515625" customWidth="1"/>
    <col min="771" max="771" width="27.5703125" customWidth="1"/>
    <col min="772" max="772" width="24.28515625" customWidth="1"/>
    <col min="773" max="773" width="11.5703125" bestFit="1" customWidth="1"/>
    <col min="774" max="774" width="11" bestFit="1" customWidth="1"/>
    <col min="775" max="775" width="12.85546875" bestFit="1" customWidth="1"/>
    <col min="776" max="776" width="11.5703125" bestFit="1" customWidth="1"/>
    <col min="777" max="777" width="11.42578125" bestFit="1" customWidth="1"/>
    <col min="778" max="778" width="12.85546875" bestFit="1" customWidth="1"/>
    <col min="1025" max="1025" width="4.7109375" customWidth="1"/>
    <col min="1026" max="1026" width="30.28515625" customWidth="1"/>
    <col min="1027" max="1027" width="27.5703125" customWidth="1"/>
    <col min="1028" max="1028" width="24.28515625" customWidth="1"/>
    <col min="1029" max="1029" width="11.5703125" bestFit="1" customWidth="1"/>
    <col min="1030" max="1030" width="11" bestFit="1" customWidth="1"/>
    <col min="1031" max="1031" width="12.85546875" bestFit="1" customWidth="1"/>
    <col min="1032" max="1032" width="11.5703125" bestFit="1" customWidth="1"/>
    <col min="1033" max="1033" width="11.42578125" bestFit="1" customWidth="1"/>
    <col min="1034" max="1034" width="12.85546875" bestFit="1" customWidth="1"/>
    <col min="1281" max="1281" width="4.7109375" customWidth="1"/>
    <col min="1282" max="1282" width="30.28515625" customWidth="1"/>
    <col min="1283" max="1283" width="27.5703125" customWidth="1"/>
    <col min="1284" max="1284" width="24.28515625" customWidth="1"/>
    <col min="1285" max="1285" width="11.5703125" bestFit="1" customWidth="1"/>
    <col min="1286" max="1286" width="11" bestFit="1" customWidth="1"/>
    <col min="1287" max="1287" width="12.85546875" bestFit="1" customWidth="1"/>
    <col min="1288" max="1288" width="11.5703125" bestFit="1" customWidth="1"/>
    <col min="1289" max="1289" width="11.42578125" bestFit="1" customWidth="1"/>
    <col min="1290" max="1290" width="12.85546875" bestFit="1" customWidth="1"/>
    <col min="1537" max="1537" width="4.7109375" customWidth="1"/>
    <col min="1538" max="1538" width="30.28515625" customWidth="1"/>
    <col min="1539" max="1539" width="27.5703125" customWidth="1"/>
    <col min="1540" max="1540" width="24.28515625" customWidth="1"/>
    <col min="1541" max="1541" width="11.5703125" bestFit="1" customWidth="1"/>
    <col min="1542" max="1542" width="11" bestFit="1" customWidth="1"/>
    <col min="1543" max="1543" width="12.85546875" bestFit="1" customWidth="1"/>
    <col min="1544" max="1544" width="11.5703125" bestFit="1" customWidth="1"/>
    <col min="1545" max="1545" width="11.42578125" bestFit="1" customWidth="1"/>
    <col min="1546" max="1546" width="12.85546875" bestFit="1" customWidth="1"/>
    <col min="1793" max="1793" width="4.7109375" customWidth="1"/>
    <col min="1794" max="1794" width="30.28515625" customWidth="1"/>
    <col min="1795" max="1795" width="27.5703125" customWidth="1"/>
    <col min="1796" max="1796" width="24.28515625" customWidth="1"/>
    <col min="1797" max="1797" width="11.5703125" bestFit="1" customWidth="1"/>
    <col min="1798" max="1798" width="11" bestFit="1" customWidth="1"/>
    <col min="1799" max="1799" width="12.85546875" bestFit="1" customWidth="1"/>
    <col min="1800" max="1800" width="11.5703125" bestFit="1" customWidth="1"/>
    <col min="1801" max="1801" width="11.42578125" bestFit="1" customWidth="1"/>
    <col min="1802" max="1802" width="12.85546875" bestFit="1" customWidth="1"/>
    <col min="2049" max="2049" width="4.7109375" customWidth="1"/>
    <col min="2050" max="2050" width="30.28515625" customWidth="1"/>
    <col min="2051" max="2051" width="27.5703125" customWidth="1"/>
    <col min="2052" max="2052" width="24.28515625" customWidth="1"/>
    <col min="2053" max="2053" width="11.5703125" bestFit="1" customWidth="1"/>
    <col min="2054" max="2054" width="11" bestFit="1" customWidth="1"/>
    <col min="2055" max="2055" width="12.85546875" bestFit="1" customWidth="1"/>
    <col min="2056" max="2056" width="11.5703125" bestFit="1" customWidth="1"/>
    <col min="2057" max="2057" width="11.42578125" bestFit="1" customWidth="1"/>
    <col min="2058" max="2058" width="12.85546875" bestFit="1" customWidth="1"/>
    <col min="2305" max="2305" width="4.7109375" customWidth="1"/>
    <col min="2306" max="2306" width="30.28515625" customWidth="1"/>
    <col min="2307" max="2307" width="27.5703125" customWidth="1"/>
    <col min="2308" max="2308" width="24.28515625" customWidth="1"/>
    <col min="2309" max="2309" width="11.5703125" bestFit="1" customWidth="1"/>
    <col min="2310" max="2310" width="11" bestFit="1" customWidth="1"/>
    <col min="2311" max="2311" width="12.85546875" bestFit="1" customWidth="1"/>
    <col min="2312" max="2312" width="11.5703125" bestFit="1" customWidth="1"/>
    <col min="2313" max="2313" width="11.42578125" bestFit="1" customWidth="1"/>
    <col min="2314" max="2314" width="12.85546875" bestFit="1" customWidth="1"/>
    <col min="2561" max="2561" width="4.7109375" customWidth="1"/>
    <col min="2562" max="2562" width="30.28515625" customWidth="1"/>
    <col min="2563" max="2563" width="27.5703125" customWidth="1"/>
    <col min="2564" max="2564" width="24.28515625" customWidth="1"/>
    <col min="2565" max="2565" width="11.5703125" bestFit="1" customWidth="1"/>
    <col min="2566" max="2566" width="11" bestFit="1" customWidth="1"/>
    <col min="2567" max="2567" width="12.85546875" bestFit="1" customWidth="1"/>
    <col min="2568" max="2568" width="11.5703125" bestFit="1" customWidth="1"/>
    <col min="2569" max="2569" width="11.42578125" bestFit="1" customWidth="1"/>
    <col min="2570" max="2570" width="12.85546875" bestFit="1" customWidth="1"/>
    <col min="2817" max="2817" width="4.7109375" customWidth="1"/>
    <col min="2818" max="2818" width="30.28515625" customWidth="1"/>
    <col min="2819" max="2819" width="27.5703125" customWidth="1"/>
    <col min="2820" max="2820" width="24.28515625" customWidth="1"/>
    <col min="2821" max="2821" width="11.5703125" bestFit="1" customWidth="1"/>
    <col min="2822" max="2822" width="11" bestFit="1" customWidth="1"/>
    <col min="2823" max="2823" width="12.85546875" bestFit="1" customWidth="1"/>
    <col min="2824" max="2824" width="11.5703125" bestFit="1" customWidth="1"/>
    <col min="2825" max="2825" width="11.42578125" bestFit="1" customWidth="1"/>
    <col min="2826" max="2826" width="12.85546875" bestFit="1" customWidth="1"/>
    <col min="3073" max="3073" width="4.7109375" customWidth="1"/>
    <col min="3074" max="3074" width="30.28515625" customWidth="1"/>
    <col min="3075" max="3075" width="27.5703125" customWidth="1"/>
    <col min="3076" max="3076" width="24.28515625" customWidth="1"/>
    <col min="3077" max="3077" width="11.5703125" bestFit="1" customWidth="1"/>
    <col min="3078" max="3078" width="11" bestFit="1" customWidth="1"/>
    <col min="3079" max="3079" width="12.85546875" bestFit="1" customWidth="1"/>
    <col min="3080" max="3080" width="11.5703125" bestFit="1" customWidth="1"/>
    <col min="3081" max="3081" width="11.42578125" bestFit="1" customWidth="1"/>
    <col min="3082" max="3082" width="12.85546875" bestFit="1" customWidth="1"/>
    <col min="3329" max="3329" width="4.7109375" customWidth="1"/>
    <col min="3330" max="3330" width="30.28515625" customWidth="1"/>
    <col min="3331" max="3331" width="27.5703125" customWidth="1"/>
    <col min="3332" max="3332" width="24.28515625" customWidth="1"/>
    <col min="3333" max="3333" width="11.5703125" bestFit="1" customWidth="1"/>
    <col min="3334" max="3334" width="11" bestFit="1" customWidth="1"/>
    <col min="3335" max="3335" width="12.85546875" bestFit="1" customWidth="1"/>
    <col min="3336" max="3336" width="11.5703125" bestFit="1" customWidth="1"/>
    <col min="3337" max="3337" width="11.42578125" bestFit="1" customWidth="1"/>
    <col min="3338" max="3338" width="12.85546875" bestFit="1" customWidth="1"/>
    <col min="3585" max="3585" width="4.7109375" customWidth="1"/>
    <col min="3586" max="3586" width="30.28515625" customWidth="1"/>
    <col min="3587" max="3587" width="27.5703125" customWidth="1"/>
    <col min="3588" max="3588" width="24.28515625" customWidth="1"/>
    <col min="3589" max="3589" width="11.5703125" bestFit="1" customWidth="1"/>
    <col min="3590" max="3590" width="11" bestFit="1" customWidth="1"/>
    <col min="3591" max="3591" width="12.85546875" bestFit="1" customWidth="1"/>
    <col min="3592" max="3592" width="11.5703125" bestFit="1" customWidth="1"/>
    <col min="3593" max="3593" width="11.42578125" bestFit="1" customWidth="1"/>
    <col min="3594" max="3594" width="12.85546875" bestFit="1" customWidth="1"/>
    <col min="3841" max="3841" width="4.7109375" customWidth="1"/>
    <col min="3842" max="3842" width="30.28515625" customWidth="1"/>
    <col min="3843" max="3843" width="27.5703125" customWidth="1"/>
    <col min="3844" max="3844" width="24.28515625" customWidth="1"/>
    <col min="3845" max="3845" width="11.5703125" bestFit="1" customWidth="1"/>
    <col min="3846" max="3846" width="11" bestFit="1" customWidth="1"/>
    <col min="3847" max="3847" width="12.85546875" bestFit="1" customWidth="1"/>
    <col min="3848" max="3848" width="11.5703125" bestFit="1" customWidth="1"/>
    <col min="3849" max="3849" width="11.42578125" bestFit="1" customWidth="1"/>
    <col min="3850" max="3850" width="12.85546875" bestFit="1" customWidth="1"/>
    <col min="4097" max="4097" width="4.7109375" customWidth="1"/>
    <col min="4098" max="4098" width="30.28515625" customWidth="1"/>
    <col min="4099" max="4099" width="27.5703125" customWidth="1"/>
    <col min="4100" max="4100" width="24.28515625" customWidth="1"/>
    <col min="4101" max="4101" width="11.5703125" bestFit="1" customWidth="1"/>
    <col min="4102" max="4102" width="11" bestFit="1" customWidth="1"/>
    <col min="4103" max="4103" width="12.85546875" bestFit="1" customWidth="1"/>
    <col min="4104" max="4104" width="11.5703125" bestFit="1" customWidth="1"/>
    <col min="4105" max="4105" width="11.42578125" bestFit="1" customWidth="1"/>
    <col min="4106" max="4106" width="12.85546875" bestFit="1" customWidth="1"/>
    <col min="4353" max="4353" width="4.7109375" customWidth="1"/>
    <col min="4354" max="4354" width="30.28515625" customWidth="1"/>
    <col min="4355" max="4355" width="27.5703125" customWidth="1"/>
    <col min="4356" max="4356" width="24.28515625" customWidth="1"/>
    <col min="4357" max="4357" width="11.5703125" bestFit="1" customWidth="1"/>
    <col min="4358" max="4358" width="11" bestFit="1" customWidth="1"/>
    <col min="4359" max="4359" width="12.85546875" bestFit="1" customWidth="1"/>
    <col min="4360" max="4360" width="11.5703125" bestFit="1" customWidth="1"/>
    <col min="4361" max="4361" width="11.42578125" bestFit="1" customWidth="1"/>
    <col min="4362" max="4362" width="12.85546875" bestFit="1" customWidth="1"/>
    <col min="4609" max="4609" width="4.7109375" customWidth="1"/>
    <col min="4610" max="4610" width="30.28515625" customWidth="1"/>
    <col min="4611" max="4611" width="27.5703125" customWidth="1"/>
    <col min="4612" max="4612" width="24.28515625" customWidth="1"/>
    <col min="4613" max="4613" width="11.5703125" bestFit="1" customWidth="1"/>
    <col min="4614" max="4614" width="11" bestFit="1" customWidth="1"/>
    <col min="4615" max="4615" width="12.85546875" bestFit="1" customWidth="1"/>
    <col min="4616" max="4616" width="11.5703125" bestFit="1" customWidth="1"/>
    <col min="4617" max="4617" width="11.42578125" bestFit="1" customWidth="1"/>
    <col min="4618" max="4618" width="12.85546875" bestFit="1" customWidth="1"/>
    <col min="4865" max="4865" width="4.7109375" customWidth="1"/>
    <col min="4866" max="4866" width="30.28515625" customWidth="1"/>
    <col min="4867" max="4867" width="27.5703125" customWidth="1"/>
    <col min="4868" max="4868" width="24.28515625" customWidth="1"/>
    <col min="4869" max="4869" width="11.5703125" bestFit="1" customWidth="1"/>
    <col min="4870" max="4870" width="11" bestFit="1" customWidth="1"/>
    <col min="4871" max="4871" width="12.85546875" bestFit="1" customWidth="1"/>
    <col min="4872" max="4872" width="11.5703125" bestFit="1" customWidth="1"/>
    <col min="4873" max="4873" width="11.42578125" bestFit="1" customWidth="1"/>
    <col min="4874" max="4874" width="12.85546875" bestFit="1" customWidth="1"/>
    <col min="5121" max="5121" width="4.7109375" customWidth="1"/>
    <col min="5122" max="5122" width="30.28515625" customWidth="1"/>
    <col min="5123" max="5123" width="27.5703125" customWidth="1"/>
    <col min="5124" max="5124" width="24.28515625" customWidth="1"/>
    <col min="5125" max="5125" width="11.5703125" bestFit="1" customWidth="1"/>
    <col min="5126" max="5126" width="11" bestFit="1" customWidth="1"/>
    <col min="5127" max="5127" width="12.85546875" bestFit="1" customWidth="1"/>
    <col min="5128" max="5128" width="11.5703125" bestFit="1" customWidth="1"/>
    <col min="5129" max="5129" width="11.42578125" bestFit="1" customWidth="1"/>
    <col min="5130" max="5130" width="12.85546875" bestFit="1" customWidth="1"/>
    <col min="5377" max="5377" width="4.7109375" customWidth="1"/>
    <col min="5378" max="5378" width="30.28515625" customWidth="1"/>
    <col min="5379" max="5379" width="27.5703125" customWidth="1"/>
    <col min="5380" max="5380" width="24.28515625" customWidth="1"/>
    <col min="5381" max="5381" width="11.5703125" bestFit="1" customWidth="1"/>
    <col min="5382" max="5382" width="11" bestFit="1" customWidth="1"/>
    <col min="5383" max="5383" width="12.85546875" bestFit="1" customWidth="1"/>
    <col min="5384" max="5384" width="11.5703125" bestFit="1" customWidth="1"/>
    <col min="5385" max="5385" width="11.42578125" bestFit="1" customWidth="1"/>
    <col min="5386" max="5386" width="12.85546875" bestFit="1" customWidth="1"/>
    <col min="5633" max="5633" width="4.7109375" customWidth="1"/>
    <col min="5634" max="5634" width="30.28515625" customWidth="1"/>
    <col min="5635" max="5635" width="27.5703125" customWidth="1"/>
    <col min="5636" max="5636" width="24.28515625" customWidth="1"/>
    <col min="5637" max="5637" width="11.5703125" bestFit="1" customWidth="1"/>
    <col min="5638" max="5638" width="11" bestFit="1" customWidth="1"/>
    <col min="5639" max="5639" width="12.85546875" bestFit="1" customWidth="1"/>
    <col min="5640" max="5640" width="11.5703125" bestFit="1" customWidth="1"/>
    <col min="5641" max="5641" width="11.42578125" bestFit="1" customWidth="1"/>
    <col min="5642" max="5642" width="12.85546875" bestFit="1" customWidth="1"/>
    <col min="5889" max="5889" width="4.7109375" customWidth="1"/>
    <col min="5890" max="5890" width="30.28515625" customWidth="1"/>
    <col min="5891" max="5891" width="27.5703125" customWidth="1"/>
    <col min="5892" max="5892" width="24.28515625" customWidth="1"/>
    <col min="5893" max="5893" width="11.5703125" bestFit="1" customWidth="1"/>
    <col min="5894" max="5894" width="11" bestFit="1" customWidth="1"/>
    <col min="5895" max="5895" width="12.85546875" bestFit="1" customWidth="1"/>
    <col min="5896" max="5896" width="11.5703125" bestFit="1" customWidth="1"/>
    <col min="5897" max="5897" width="11.42578125" bestFit="1" customWidth="1"/>
    <col min="5898" max="5898" width="12.85546875" bestFit="1" customWidth="1"/>
    <col min="6145" max="6145" width="4.7109375" customWidth="1"/>
    <col min="6146" max="6146" width="30.28515625" customWidth="1"/>
    <col min="6147" max="6147" width="27.5703125" customWidth="1"/>
    <col min="6148" max="6148" width="24.28515625" customWidth="1"/>
    <col min="6149" max="6149" width="11.5703125" bestFit="1" customWidth="1"/>
    <col min="6150" max="6150" width="11" bestFit="1" customWidth="1"/>
    <col min="6151" max="6151" width="12.85546875" bestFit="1" customWidth="1"/>
    <col min="6152" max="6152" width="11.5703125" bestFit="1" customWidth="1"/>
    <col min="6153" max="6153" width="11.42578125" bestFit="1" customWidth="1"/>
    <col min="6154" max="6154" width="12.85546875" bestFit="1" customWidth="1"/>
    <col min="6401" max="6401" width="4.7109375" customWidth="1"/>
    <col min="6402" max="6402" width="30.28515625" customWidth="1"/>
    <col min="6403" max="6403" width="27.5703125" customWidth="1"/>
    <col min="6404" max="6404" width="24.28515625" customWidth="1"/>
    <col min="6405" max="6405" width="11.5703125" bestFit="1" customWidth="1"/>
    <col min="6406" max="6406" width="11" bestFit="1" customWidth="1"/>
    <col min="6407" max="6407" width="12.85546875" bestFit="1" customWidth="1"/>
    <col min="6408" max="6408" width="11.5703125" bestFit="1" customWidth="1"/>
    <col min="6409" max="6409" width="11.42578125" bestFit="1" customWidth="1"/>
    <col min="6410" max="6410" width="12.85546875" bestFit="1" customWidth="1"/>
    <col min="6657" max="6657" width="4.7109375" customWidth="1"/>
    <col min="6658" max="6658" width="30.28515625" customWidth="1"/>
    <col min="6659" max="6659" width="27.5703125" customWidth="1"/>
    <col min="6660" max="6660" width="24.28515625" customWidth="1"/>
    <col min="6661" max="6661" width="11.5703125" bestFit="1" customWidth="1"/>
    <col min="6662" max="6662" width="11" bestFit="1" customWidth="1"/>
    <col min="6663" max="6663" width="12.85546875" bestFit="1" customWidth="1"/>
    <col min="6664" max="6664" width="11.5703125" bestFit="1" customWidth="1"/>
    <col min="6665" max="6665" width="11.42578125" bestFit="1" customWidth="1"/>
    <col min="6666" max="6666" width="12.85546875" bestFit="1" customWidth="1"/>
    <col min="6913" max="6913" width="4.7109375" customWidth="1"/>
    <col min="6914" max="6914" width="30.28515625" customWidth="1"/>
    <col min="6915" max="6915" width="27.5703125" customWidth="1"/>
    <col min="6916" max="6916" width="24.28515625" customWidth="1"/>
    <col min="6917" max="6917" width="11.5703125" bestFit="1" customWidth="1"/>
    <col min="6918" max="6918" width="11" bestFit="1" customWidth="1"/>
    <col min="6919" max="6919" width="12.85546875" bestFit="1" customWidth="1"/>
    <col min="6920" max="6920" width="11.5703125" bestFit="1" customWidth="1"/>
    <col min="6921" max="6921" width="11.42578125" bestFit="1" customWidth="1"/>
    <col min="6922" max="6922" width="12.85546875" bestFit="1" customWidth="1"/>
    <col min="7169" max="7169" width="4.7109375" customWidth="1"/>
    <col min="7170" max="7170" width="30.28515625" customWidth="1"/>
    <col min="7171" max="7171" width="27.5703125" customWidth="1"/>
    <col min="7172" max="7172" width="24.28515625" customWidth="1"/>
    <col min="7173" max="7173" width="11.5703125" bestFit="1" customWidth="1"/>
    <col min="7174" max="7174" width="11" bestFit="1" customWidth="1"/>
    <col min="7175" max="7175" width="12.85546875" bestFit="1" customWidth="1"/>
    <col min="7176" max="7176" width="11.5703125" bestFit="1" customWidth="1"/>
    <col min="7177" max="7177" width="11.42578125" bestFit="1" customWidth="1"/>
    <col min="7178" max="7178" width="12.85546875" bestFit="1" customWidth="1"/>
    <col min="7425" max="7425" width="4.7109375" customWidth="1"/>
    <col min="7426" max="7426" width="30.28515625" customWidth="1"/>
    <col min="7427" max="7427" width="27.5703125" customWidth="1"/>
    <col min="7428" max="7428" width="24.28515625" customWidth="1"/>
    <col min="7429" max="7429" width="11.5703125" bestFit="1" customWidth="1"/>
    <col min="7430" max="7430" width="11" bestFit="1" customWidth="1"/>
    <col min="7431" max="7431" width="12.85546875" bestFit="1" customWidth="1"/>
    <col min="7432" max="7432" width="11.5703125" bestFit="1" customWidth="1"/>
    <col min="7433" max="7433" width="11.42578125" bestFit="1" customWidth="1"/>
    <col min="7434" max="7434" width="12.85546875" bestFit="1" customWidth="1"/>
    <col min="7681" max="7681" width="4.7109375" customWidth="1"/>
    <col min="7682" max="7682" width="30.28515625" customWidth="1"/>
    <col min="7683" max="7683" width="27.5703125" customWidth="1"/>
    <col min="7684" max="7684" width="24.28515625" customWidth="1"/>
    <col min="7685" max="7685" width="11.5703125" bestFit="1" customWidth="1"/>
    <col min="7686" max="7686" width="11" bestFit="1" customWidth="1"/>
    <col min="7687" max="7687" width="12.85546875" bestFit="1" customWidth="1"/>
    <col min="7688" max="7688" width="11.5703125" bestFit="1" customWidth="1"/>
    <col min="7689" max="7689" width="11.42578125" bestFit="1" customWidth="1"/>
    <col min="7690" max="7690" width="12.85546875" bestFit="1" customWidth="1"/>
    <col min="7937" max="7937" width="4.7109375" customWidth="1"/>
    <col min="7938" max="7938" width="30.28515625" customWidth="1"/>
    <col min="7939" max="7939" width="27.5703125" customWidth="1"/>
    <col min="7940" max="7940" width="24.28515625" customWidth="1"/>
    <col min="7941" max="7941" width="11.5703125" bestFit="1" customWidth="1"/>
    <col min="7942" max="7942" width="11" bestFit="1" customWidth="1"/>
    <col min="7943" max="7943" width="12.85546875" bestFit="1" customWidth="1"/>
    <col min="7944" max="7944" width="11.5703125" bestFit="1" customWidth="1"/>
    <col min="7945" max="7945" width="11.42578125" bestFit="1" customWidth="1"/>
    <col min="7946" max="7946" width="12.85546875" bestFit="1" customWidth="1"/>
    <col min="8193" max="8193" width="4.7109375" customWidth="1"/>
    <col min="8194" max="8194" width="30.28515625" customWidth="1"/>
    <col min="8195" max="8195" width="27.5703125" customWidth="1"/>
    <col min="8196" max="8196" width="24.28515625" customWidth="1"/>
    <col min="8197" max="8197" width="11.5703125" bestFit="1" customWidth="1"/>
    <col min="8198" max="8198" width="11" bestFit="1" customWidth="1"/>
    <col min="8199" max="8199" width="12.85546875" bestFit="1" customWidth="1"/>
    <col min="8200" max="8200" width="11.5703125" bestFit="1" customWidth="1"/>
    <col min="8201" max="8201" width="11.42578125" bestFit="1" customWidth="1"/>
    <col min="8202" max="8202" width="12.85546875" bestFit="1" customWidth="1"/>
    <col min="8449" max="8449" width="4.7109375" customWidth="1"/>
    <col min="8450" max="8450" width="30.28515625" customWidth="1"/>
    <col min="8451" max="8451" width="27.5703125" customWidth="1"/>
    <col min="8452" max="8452" width="24.28515625" customWidth="1"/>
    <col min="8453" max="8453" width="11.5703125" bestFit="1" customWidth="1"/>
    <col min="8454" max="8454" width="11" bestFit="1" customWidth="1"/>
    <col min="8455" max="8455" width="12.85546875" bestFit="1" customWidth="1"/>
    <col min="8456" max="8456" width="11.5703125" bestFit="1" customWidth="1"/>
    <col min="8457" max="8457" width="11.42578125" bestFit="1" customWidth="1"/>
    <col min="8458" max="8458" width="12.85546875" bestFit="1" customWidth="1"/>
    <col min="8705" max="8705" width="4.7109375" customWidth="1"/>
    <col min="8706" max="8706" width="30.28515625" customWidth="1"/>
    <col min="8707" max="8707" width="27.5703125" customWidth="1"/>
    <col min="8708" max="8708" width="24.28515625" customWidth="1"/>
    <col min="8709" max="8709" width="11.5703125" bestFit="1" customWidth="1"/>
    <col min="8710" max="8710" width="11" bestFit="1" customWidth="1"/>
    <col min="8711" max="8711" width="12.85546875" bestFit="1" customWidth="1"/>
    <col min="8712" max="8712" width="11.5703125" bestFit="1" customWidth="1"/>
    <col min="8713" max="8713" width="11.42578125" bestFit="1" customWidth="1"/>
    <col min="8714" max="8714" width="12.85546875" bestFit="1" customWidth="1"/>
    <col min="8961" max="8961" width="4.7109375" customWidth="1"/>
    <col min="8962" max="8962" width="30.28515625" customWidth="1"/>
    <col min="8963" max="8963" width="27.5703125" customWidth="1"/>
    <col min="8964" max="8964" width="24.28515625" customWidth="1"/>
    <col min="8965" max="8965" width="11.5703125" bestFit="1" customWidth="1"/>
    <col min="8966" max="8966" width="11" bestFit="1" customWidth="1"/>
    <col min="8967" max="8967" width="12.85546875" bestFit="1" customWidth="1"/>
    <col min="8968" max="8968" width="11.5703125" bestFit="1" customWidth="1"/>
    <col min="8969" max="8969" width="11.42578125" bestFit="1" customWidth="1"/>
    <col min="8970" max="8970" width="12.85546875" bestFit="1" customWidth="1"/>
    <col min="9217" max="9217" width="4.7109375" customWidth="1"/>
    <col min="9218" max="9218" width="30.28515625" customWidth="1"/>
    <col min="9219" max="9219" width="27.5703125" customWidth="1"/>
    <col min="9220" max="9220" width="24.28515625" customWidth="1"/>
    <col min="9221" max="9221" width="11.5703125" bestFit="1" customWidth="1"/>
    <col min="9222" max="9222" width="11" bestFit="1" customWidth="1"/>
    <col min="9223" max="9223" width="12.85546875" bestFit="1" customWidth="1"/>
    <col min="9224" max="9224" width="11.5703125" bestFit="1" customWidth="1"/>
    <col min="9225" max="9225" width="11.42578125" bestFit="1" customWidth="1"/>
    <col min="9226" max="9226" width="12.85546875" bestFit="1" customWidth="1"/>
    <col min="9473" max="9473" width="4.7109375" customWidth="1"/>
    <col min="9474" max="9474" width="30.28515625" customWidth="1"/>
    <col min="9475" max="9475" width="27.5703125" customWidth="1"/>
    <col min="9476" max="9476" width="24.28515625" customWidth="1"/>
    <col min="9477" max="9477" width="11.5703125" bestFit="1" customWidth="1"/>
    <col min="9478" max="9478" width="11" bestFit="1" customWidth="1"/>
    <col min="9479" max="9479" width="12.85546875" bestFit="1" customWidth="1"/>
    <col min="9480" max="9480" width="11.5703125" bestFit="1" customWidth="1"/>
    <col min="9481" max="9481" width="11.42578125" bestFit="1" customWidth="1"/>
    <col min="9482" max="9482" width="12.85546875" bestFit="1" customWidth="1"/>
    <col min="9729" max="9729" width="4.7109375" customWidth="1"/>
    <col min="9730" max="9730" width="30.28515625" customWidth="1"/>
    <col min="9731" max="9731" width="27.5703125" customWidth="1"/>
    <col min="9732" max="9732" width="24.28515625" customWidth="1"/>
    <col min="9733" max="9733" width="11.5703125" bestFit="1" customWidth="1"/>
    <col min="9734" max="9734" width="11" bestFit="1" customWidth="1"/>
    <col min="9735" max="9735" width="12.85546875" bestFit="1" customWidth="1"/>
    <col min="9736" max="9736" width="11.5703125" bestFit="1" customWidth="1"/>
    <col min="9737" max="9737" width="11.42578125" bestFit="1" customWidth="1"/>
    <col min="9738" max="9738" width="12.85546875" bestFit="1" customWidth="1"/>
    <col min="9985" max="9985" width="4.7109375" customWidth="1"/>
    <col min="9986" max="9986" width="30.28515625" customWidth="1"/>
    <col min="9987" max="9987" width="27.5703125" customWidth="1"/>
    <col min="9988" max="9988" width="24.28515625" customWidth="1"/>
    <col min="9989" max="9989" width="11.5703125" bestFit="1" customWidth="1"/>
    <col min="9990" max="9990" width="11" bestFit="1" customWidth="1"/>
    <col min="9991" max="9991" width="12.85546875" bestFit="1" customWidth="1"/>
    <col min="9992" max="9992" width="11.5703125" bestFit="1" customWidth="1"/>
    <col min="9993" max="9993" width="11.42578125" bestFit="1" customWidth="1"/>
    <col min="9994" max="9994" width="12.85546875" bestFit="1" customWidth="1"/>
    <col min="10241" max="10241" width="4.7109375" customWidth="1"/>
    <col min="10242" max="10242" width="30.28515625" customWidth="1"/>
    <col min="10243" max="10243" width="27.5703125" customWidth="1"/>
    <col min="10244" max="10244" width="24.28515625" customWidth="1"/>
    <col min="10245" max="10245" width="11.5703125" bestFit="1" customWidth="1"/>
    <col min="10246" max="10246" width="11" bestFit="1" customWidth="1"/>
    <col min="10247" max="10247" width="12.85546875" bestFit="1" customWidth="1"/>
    <col min="10248" max="10248" width="11.5703125" bestFit="1" customWidth="1"/>
    <col min="10249" max="10249" width="11.42578125" bestFit="1" customWidth="1"/>
    <col min="10250" max="10250" width="12.85546875" bestFit="1" customWidth="1"/>
    <col min="10497" max="10497" width="4.7109375" customWidth="1"/>
    <col min="10498" max="10498" width="30.28515625" customWidth="1"/>
    <col min="10499" max="10499" width="27.5703125" customWidth="1"/>
    <col min="10500" max="10500" width="24.28515625" customWidth="1"/>
    <col min="10501" max="10501" width="11.5703125" bestFit="1" customWidth="1"/>
    <col min="10502" max="10502" width="11" bestFit="1" customWidth="1"/>
    <col min="10503" max="10503" width="12.85546875" bestFit="1" customWidth="1"/>
    <col min="10504" max="10504" width="11.5703125" bestFit="1" customWidth="1"/>
    <col min="10505" max="10505" width="11.42578125" bestFit="1" customWidth="1"/>
    <col min="10506" max="10506" width="12.85546875" bestFit="1" customWidth="1"/>
    <col min="10753" max="10753" width="4.7109375" customWidth="1"/>
    <col min="10754" max="10754" width="30.28515625" customWidth="1"/>
    <col min="10755" max="10755" width="27.5703125" customWidth="1"/>
    <col min="10756" max="10756" width="24.28515625" customWidth="1"/>
    <col min="10757" max="10757" width="11.5703125" bestFit="1" customWidth="1"/>
    <col min="10758" max="10758" width="11" bestFit="1" customWidth="1"/>
    <col min="10759" max="10759" width="12.85546875" bestFit="1" customWidth="1"/>
    <col min="10760" max="10760" width="11.5703125" bestFit="1" customWidth="1"/>
    <col min="10761" max="10761" width="11.42578125" bestFit="1" customWidth="1"/>
    <col min="10762" max="10762" width="12.85546875" bestFit="1" customWidth="1"/>
    <col min="11009" max="11009" width="4.7109375" customWidth="1"/>
    <col min="11010" max="11010" width="30.28515625" customWidth="1"/>
    <col min="11011" max="11011" width="27.5703125" customWidth="1"/>
    <col min="11012" max="11012" width="24.28515625" customWidth="1"/>
    <col min="11013" max="11013" width="11.5703125" bestFit="1" customWidth="1"/>
    <col min="11014" max="11014" width="11" bestFit="1" customWidth="1"/>
    <col min="11015" max="11015" width="12.85546875" bestFit="1" customWidth="1"/>
    <col min="11016" max="11016" width="11.5703125" bestFit="1" customWidth="1"/>
    <col min="11017" max="11017" width="11.42578125" bestFit="1" customWidth="1"/>
    <col min="11018" max="11018" width="12.85546875" bestFit="1" customWidth="1"/>
    <col min="11265" max="11265" width="4.7109375" customWidth="1"/>
    <col min="11266" max="11266" width="30.28515625" customWidth="1"/>
    <col min="11267" max="11267" width="27.5703125" customWidth="1"/>
    <col min="11268" max="11268" width="24.28515625" customWidth="1"/>
    <col min="11269" max="11269" width="11.5703125" bestFit="1" customWidth="1"/>
    <col min="11270" max="11270" width="11" bestFit="1" customWidth="1"/>
    <col min="11271" max="11271" width="12.85546875" bestFit="1" customWidth="1"/>
    <col min="11272" max="11272" width="11.5703125" bestFit="1" customWidth="1"/>
    <col min="11273" max="11273" width="11.42578125" bestFit="1" customWidth="1"/>
    <col min="11274" max="11274" width="12.85546875" bestFit="1" customWidth="1"/>
    <col min="11521" max="11521" width="4.7109375" customWidth="1"/>
    <col min="11522" max="11522" width="30.28515625" customWidth="1"/>
    <col min="11523" max="11523" width="27.5703125" customWidth="1"/>
    <col min="11524" max="11524" width="24.28515625" customWidth="1"/>
    <col min="11525" max="11525" width="11.5703125" bestFit="1" customWidth="1"/>
    <col min="11526" max="11526" width="11" bestFit="1" customWidth="1"/>
    <col min="11527" max="11527" width="12.85546875" bestFit="1" customWidth="1"/>
    <col min="11528" max="11528" width="11.5703125" bestFit="1" customWidth="1"/>
    <col min="11529" max="11529" width="11.42578125" bestFit="1" customWidth="1"/>
    <col min="11530" max="11530" width="12.85546875" bestFit="1" customWidth="1"/>
    <col min="11777" max="11777" width="4.7109375" customWidth="1"/>
    <col min="11778" max="11778" width="30.28515625" customWidth="1"/>
    <col min="11779" max="11779" width="27.5703125" customWidth="1"/>
    <col min="11780" max="11780" width="24.28515625" customWidth="1"/>
    <col min="11781" max="11781" width="11.5703125" bestFit="1" customWidth="1"/>
    <col min="11782" max="11782" width="11" bestFit="1" customWidth="1"/>
    <col min="11783" max="11783" width="12.85546875" bestFit="1" customWidth="1"/>
    <col min="11784" max="11784" width="11.5703125" bestFit="1" customWidth="1"/>
    <col min="11785" max="11785" width="11.42578125" bestFit="1" customWidth="1"/>
    <col min="11786" max="11786" width="12.85546875" bestFit="1" customWidth="1"/>
    <col min="12033" max="12033" width="4.7109375" customWidth="1"/>
    <col min="12034" max="12034" width="30.28515625" customWidth="1"/>
    <col min="12035" max="12035" width="27.5703125" customWidth="1"/>
    <col min="12036" max="12036" width="24.28515625" customWidth="1"/>
    <col min="12037" max="12037" width="11.5703125" bestFit="1" customWidth="1"/>
    <col min="12038" max="12038" width="11" bestFit="1" customWidth="1"/>
    <col min="12039" max="12039" width="12.85546875" bestFit="1" customWidth="1"/>
    <col min="12040" max="12040" width="11.5703125" bestFit="1" customWidth="1"/>
    <col min="12041" max="12041" width="11.42578125" bestFit="1" customWidth="1"/>
    <col min="12042" max="12042" width="12.85546875" bestFit="1" customWidth="1"/>
    <col min="12289" max="12289" width="4.7109375" customWidth="1"/>
    <col min="12290" max="12290" width="30.28515625" customWidth="1"/>
    <col min="12291" max="12291" width="27.5703125" customWidth="1"/>
    <col min="12292" max="12292" width="24.28515625" customWidth="1"/>
    <col min="12293" max="12293" width="11.5703125" bestFit="1" customWidth="1"/>
    <col min="12294" max="12294" width="11" bestFit="1" customWidth="1"/>
    <col min="12295" max="12295" width="12.85546875" bestFit="1" customWidth="1"/>
    <col min="12296" max="12296" width="11.5703125" bestFit="1" customWidth="1"/>
    <col min="12297" max="12297" width="11.42578125" bestFit="1" customWidth="1"/>
    <col min="12298" max="12298" width="12.85546875" bestFit="1" customWidth="1"/>
    <col min="12545" max="12545" width="4.7109375" customWidth="1"/>
    <col min="12546" max="12546" width="30.28515625" customWidth="1"/>
    <col min="12547" max="12547" width="27.5703125" customWidth="1"/>
    <col min="12548" max="12548" width="24.28515625" customWidth="1"/>
    <col min="12549" max="12549" width="11.5703125" bestFit="1" customWidth="1"/>
    <col min="12550" max="12550" width="11" bestFit="1" customWidth="1"/>
    <col min="12551" max="12551" width="12.85546875" bestFit="1" customWidth="1"/>
    <col min="12552" max="12552" width="11.5703125" bestFit="1" customWidth="1"/>
    <col min="12553" max="12553" width="11.42578125" bestFit="1" customWidth="1"/>
    <col min="12554" max="12554" width="12.85546875" bestFit="1" customWidth="1"/>
    <col min="12801" max="12801" width="4.7109375" customWidth="1"/>
    <col min="12802" max="12802" width="30.28515625" customWidth="1"/>
    <col min="12803" max="12803" width="27.5703125" customWidth="1"/>
    <col min="12804" max="12804" width="24.28515625" customWidth="1"/>
    <col min="12805" max="12805" width="11.5703125" bestFit="1" customWidth="1"/>
    <col min="12806" max="12806" width="11" bestFit="1" customWidth="1"/>
    <col min="12807" max="12807" width="12.85546875" bestFit="1" customWidth="1"/>
    <col min="12808" max="12808" width="11.5703125" bestFit="1" customWidth="1"/>
    <col min="12809" max="12809" width="11.42578125" bestFit="1" customWidth="1"/>
    <col min="12810" max="12810" width="12.85546875" bestFit="1" customWidth="1"/>
    <col min="13057" max="13057" width="4.7109375" customWidth="1"/>
    <col min="13058" max="13058" width="30.28515625" customWidth="1"/>
    <col min="13059" max="13059" width="27.5703125" customWidth="1"/>
    <col min="13060" max="13060" width="24.28515625" customWidth="1"/>
    <col min="13061" max="13061" width="11.5703125" bestFit="1" customWidth="1"/>
    <col min="13062" max="13062" width="11" bestFit="1" customWidth="1"/>
    <col min="13063" max="13063" width="12.85546875" bestFit="1" customWidth="1"/>
    <col min="13064" max="13064" width="11.5703125" bestFit="1" customWidth="1"/>
    <col min="13065" max="13065" width="11.42578125" bestFit="1" customWidth="1"/>
    <col min="13066" max="13066" width="12.85546875" bestFit="1" customWidth="1"/>
    <col min="13313" max="13313" width="4.7109375" customWidth="1"/>
    <col min="13314" max="13314" width="30.28515625" customWidth="1"/>
    <col min="13315" max="13315" width="27.5703125" customWidth="1"/>
    <col min="13316" max="13316" width="24.28515625" customWidth="1"/>
    <col min="13317" max="13317" width="11.5703125" bestFit="1" customWidth="1"/>
    <col min="13318" max="13318" width="11" bestFit="1" customWidth="1"/>
    <col min="13319" max="13319" width="12.85546875" bestFit="1" customWidth="1"/>
    <col min="13320" max="13320" width="11.5703125" bestFit="1" customWidth="1"/>
    <col min="13321" max="13321" width="11.42578125" bestFit="1" customWidth="1"/>
    <col min="13322" max="13322" width="12.85546875" bestFit="1" customWidth="1"/>
    <col min="13569" max="13569" width="4.7109375" customWidth="1"/>
    <col min="13570" max="13570" width="30.28515625" customWidth="1"/>
    <col min="13571" max="13571" width="27.5703125" customWidth="1"/>
    <col min="13572" max="13572" width="24.28515625" customWidth="1"/>
    <col min="13573" max="13573" width="11.5703125" bestFit="1" customWidth="1"/>
    <col min="13574" max="13574" width="11" bestFit="1" customWidth="1"/>
    <col min="13575" max="13575" width="12.85546875" bestFit="1" customWidth="1"/>
    <col min="13576" max="13576" width="11.5703125" bestFit="1" customWidth="1"/>
    <col min="13577" max="13577" width="11.42578125" bestFit="1" customWidth="1"/>
    <col min="13578" max="13578" width="12.85546875" bestFit="1" customWidth="1"/>
    <col min="13825" max="13825" width="4.7109375" customWidth="1"/>
    <col min="13826" max="13826" width="30.28515625" customWidth="1"/>
    <col min="13827" max="13827" width="27.5703125" customWidth="1"/>
    <col min="13828" max="13828" width="24.28515625" customWidth="1"/>
    <col min="13829" max="13829" width="11.5703125" bestFit="1" customWidth="1"/>
    <col min="13830" max="13830" width="11" bestFit="1" customWidth="1"/>
    <col min="13831" max="13831" width="12.85546875" bestFit="1" customWidth="1"/>
    <col min="13832" max="13832" width="11.5703125" bestFit="1" customWidth="1"/>
    <col min="13833" max="13833" width="11.42578125" bestFit="1" customWidth="1"/>
    <col min="13834" max="13834" width="12.85546875" bestFit="1" customWidth="1"/>
    <col min="14081" max="14081" width="4.7109375" customWidth="1"/>
    <col min="14082" max="14082" width="30.28515625" customWidth="1"/>
    <col min="14083" max="14083" width="27.5703125" customWidth="1"/>
    <col min="14084" max="14084" width="24.28515625" customWidth="1"/>
    <col min="14085" max="14085" width="11.5703125" bestFit="1" customWidth="1"/>
    <col min="14086" max="14086" width="11" bestFit="1" customWidth="1"/>
    <col min="14087" max="14087" width="12.85546875" bestFit="1" customWidth="1"/>
    <col min="14088" max="14088" width="11.5703125" bestFit="1" customWidth="1"/>
    <col min="14089" max="14089" width="11.42578125" bestFit="1" customWidth="1"/>
    <col min="14090" max="14090" width="12.85546875" bestFit="1" customWidth="1"/>
    <col min="14337" max="14337" width="4.7109375" customWidth="1"/>
    <col min="14338" max="14338" width="30.28515625" customWidth="1"/>
    <col min="14339" max="14339" width="27.5703125" customWidth="1"/>
    <col min="14340" max="14340" width="24.28515625" customWidth="1"/>
    <col min="14341" max="14341" width="11.5703125" bestFit="1" customWidth="1"/>
    <col min="14342" max="14342" width="11" bestFit="1" customWidth="1"/>
    <col min="14343" max="14343" width="12.85546875" bestFit="1" customWidth="1"/>
    <col min="14344" max="14344" width="11.5703125" bestFit="1" customWidth="1"/>
    <col min="14345" max="14345" width="11.42578125" bestFit="1" customWidth="1"/>
    <col min="14346" max="14346" width="12.85546875" bestFit="1" customWidth="1"/>
    <col min="14593" max="14593" width="4.7109375" customWidth="1"/>
    <col min="14594" max="14594" width="30.28515625" customWidth="1"/>
    <col min="14595" max="14595" width="27.5703125" customWidth="1"/>
    <col min="14596" max="14596" width="24.28515625" customWidth="1"/>
    <col min="14597" max="14597" width="11.5703125" bestFit="1" customWidth="1"/>
    <col min="14598" max="14598" width="11" bestFit="1" customWidth="1"/>
    <col min="14599" max="14599" width="12.85546875" bestFit="1" customWidth="1"/>
    <col min="14600" max="14600" width="11.5703125" bestFit="1" customWidth="1"/>
    <col min="14601" max="14601" width="11.42578125" bestFit="1" customWidth="1"/>
    <col min="14602" max="14602" width="12.85546875" bestFit="1" customWidth="1"/>
    <col min="14849" max="14849" width="4.7109375" customWidth="1"/>
    <col min="14850" max="14850" width="30.28515625" customWidth="1"/>
    <col min="14851" max="14851" width="27.5703125" customWidth="1"/>
    <col min="14852" max="14852" width="24.28515625" customWidth="1"/>
    <col min="14853" max="14853" width="11.5703125" bestFit="1" customWidth="1"/>
    <col min="14854" max="14854" width="11" bestFit="1" customWidth="1"/>
    <col min="14855" max="14855" width="12.85546875" bestFit="1" customWidth="1"/>
    <col min="14856" max="14856" width="11.5703125" bestFit="1" customWidth="1"/>
    <col min="14857" max="14857" width="11.42578125" bestFit="1" customWidth="1"/>
    <col min="14858" max="14858" width="12.85546875" bestFit="1" customWidth="1"/>
    <col min="15105" max="15105" width="4.7109375" customWidth="1"/>
    <col min="15106" max="15106" width="30.28515625" customWidth="1"/>
    <col min="15107" max="15107" width="27.5703125" customWidth="1"/>
    <col min="15108" max="15108" width="24.28515625" customWidth="1"/>
    <col min="15109" max="15109" width="11.5703125" bestFit="1" customWidth="1"/>
    <col min="15110" max="15110" width="11" bestFit="1" customWidth="1"/>
    <col min="15111" max="15111" width="12.85546875" bestFit="1" customWidth="1"/>
    <col min="15112" max="15112" width="11.5703125" bestFit="1" customWidth="1"/>
    <col min="15113" max="15113" width="11.42578125" bestFit="1" customWidth="1"/>
    <col min="15114" max="15114" width="12.85546875" bestFit="1" customWidth="1"/>
    <col min="15361" max="15361" width="4.7109375" customWidth="1"/>
    <col min="15362" max="15362" width="30.28515625" customWidth="1"/>
    <col min="15363" max="15363" width="27.5703125" customWidth="1"/>
    <col min="15364" max="15364" width="24.28515625" customWidth="1"/>
    <col min="15365" max="15365" width="11.5703125" bestFit="1" customWidth="1"/>
    <col min="15366" max="15366" width="11" bestFit="1" customWidth="1"/>
    <col min="15367" max="15367" width="12.85546875" bestFit="1" customWidth="1"/>
    <col min="15368" max="15368" width="11.5703125" bestFit="1" customWidth="1"/>
    <col min="15369" max="15369" width="11.42578125" bestFit="1" customWidth="1"/>
    <col min="15370" max="15370" width="12.85546875" bestFit="1" customWidth="1"/>
    <col min="15617" max="15617" width="4.7109375" customWidth="1"/>
    <col min="15618" max="15618" width="30.28515625" customWidth="1"/>
    <col min="15619" max="15619" width="27.5703125" customWidth="1"/>
    <col min="15620" max="15620" width="24.28515625" customWidth="1"/>
    <col min="15621" max="15621" width="11.5703125" bestFit="1" customWidth="1"/>
    <col min="15622" max="15622" width="11" bestFit="1" customWidth="1"/>
    <col min="15623" max="15623" width="12.85546875" bestFit="1" customWidth="1"/>
    <col min="15624" max="15624" width="11.5703125" bestFit="1" customWidth="1"/>
    <col min="15625" max="15625" width="11.42578125" bestFit="1" customWidth="1"/>
    <col min="15626" max="15626" width="12.85546875" bestFit="1" customWidth="1"/>
    <col min="15873" max="15873" width="4.7109375" customWidth="1"/>
    <col min="15874" max="15874" width="30.28515625" customWidth="1"/>
    <col min="15875" max="15875" width="27.5703125" customWidth="1"/>
    <col min="15876" max="15876" width="24.28515625" customWidth="1"/>
    <col min="15877" max="15877" width="11.5703125" bestFit="1" customWidth="1"/>
    <col min="15878" max="15878" width="11" bestFit="1" customWidth="1"/>
    <col min="15879" max="15879" width="12.85546875" bestFit="1" customWidth="1"/>
    <col min="15880" max="15880" width="11.5703125" bestFit="1" customWidth="1"/>
    <col min="15881" max="15881" width="11.42578125" bestFit="1" customWidth="1"/>
    <col min="15882" max="15882" width="12.85546875" bestFit="1" customWidth="1"/>
    <col min="16129" max="16129" width="4.7109375" customWidth="1"/>
    <col min="16130" max="16130" width="30.28515625" customWidth="1"/>
    <col min="16131" max="16131" width="27.5703125" customWidth="1"/>
    <col min="16132" max="16132" width="24.28515625" customWidth="1"/>
    <col min="16133" max="16133" width="11.5703125" bestFit="1" customWidth="1"/>
    <col min="16134" max="16134" width="11" bestFit="1" customWidth="1"/>
    <col min="16135" max="16135" width="12.85546875" bestFit="1" customWidth="1"/>
    <col min="16136" max="16136" width="11.5703125" bestFit="1" customWidth="1"/>
    <col min="16137" max="16137" width="11.42578125" bestFit="1" customWidth="1"/>
    <col min="16138" max="16138" width="12.85546875" bestFit="1" customWidth="1"/>
  </cols>
  <sheetData>
    <row r="1" spans="1:10" ht="18" x14ac:dyDescent="0.25">
      <c r="D1" s="20" t="s">
        <v>73</v>
      </c>
      <c r="E1" s="21"/>
      <c r="H1" s="21"/>
      <c r="I1" s="250" t="s">
        <v>80</v>
      </c>
      <c r="J1" s="250"/>
    </row>
    <row r="2" spans="1:10" ht="15.75" thickBot="1" x14ac:dyDescent="0.3">
      <c r="D2" s="22"/>
      <c r="E2" s="21"/>
      <c r="H2" s="21"/>
    </row>
    <row r="3" spans="1:10" ht="15.75" thickBot="1" x14ac:dyDescent="0.3">
      <c r="D3" s="22"/>
      <c r="E3" s="255">
        <v>2016</v>
      </c>
      <c r="F3" s="256"/>
      <c r="G3" s="256"/>
      <c r="H3" s="256"/>
      <c r="I3" s="256"/>
      <c r="J3" s="257"/>
    </row>
    <row r="4" spans="1:10" ht="15.75" thickBot="1" x14ac:dyDescent="0.3">
      <c r="A4" s="258" t="s">
        <v>32</v>
      </c>
      <c r="B4" s="260" t="s">
        <v>33</v>
      </c>
      <c r="C4" s="262" t="s">
        <v>34</v>
      </c>
      <c r="D4" s="264" t="s">
        <v>35</v>
      </c>
      <c r="E4" s="266" t="s">
        <v>36</v>
      </c>
      <c r="F4" s="267"/>
      <c r="G4" s="267"/>
      <c r="H4" s="266" t="s">
        <v>37</v>
      </c>
      <c r="I4" s="267"/>
      <c r="J4" s="268"/>
    </row>
    <row r="5" spans="1:10" ht="15.75" thickBot="1" x14ac:dyDescent="0.3">
      <c r="A5" s="259"/>
      <c r="B5" s="261"/>
      <c r="C5" s="263"/>
      <c r="D5" s="265"/>
      <c r="E5" s="23" t="s">
        <v>38</v>
      </c>
      <c r="F5" s="24" t="s">
        <v>39</v>
      </c>
      <c r="G5" s="25" t="s">
        <v>40</v>
      </c>
      <c r="H5" s="23" t="s">
        <v>38</v>
      </c>
      <c r="I5" s="24" t="s">
        <v>39</v>
      </c>
      <c r="J5" s="182" t="s">
        <v>40</v>
      </c>
    </row>
    <row r="6" spans="1:10" x14ac:dyDescent="0.25">
      <c r="A6" s="27">
        <v>1</v>
      </c>
      <c r="B6" s="28" t="s">
        <v>41</v>
      </c>
      <c r="C6" s="29" t="s">
        <v>42</v>
      </c>
      <c r="D6" s="30"/>
      <c r="E6" s="31">
        <v>428000</v>
      </c>
      <c r="F6" s="32">
        <v>242700</v>
      </c>
      <c r="G6" s="205">
        <v>242700</v>
      </c>
      <c r="H6" s="31">
        <v>0</v>
      </c>
      <c r="I6" s="32">
        <v>0</v>
      </c>
      <c r="J6" s="183">
        <v>0</v>
      </c>
    </row>
    <row r="7" spans="1:10" x14ac:dyDescent="0.25">
      <c r="A7" s="35">
        <v>2</v>
      </c>
      <c r="B7" s="36" t="s">
        <v>43</v>
      </c>
      <c r="C7" s="37" t="s">
        <v>42</v>
      </c>
      <c r="D7" s="38"/>
      <c r="E7" s="39">
        <v>0</v>
      </c>
      <c r="F7" s="40">
        <v>0</v>
      </c>
      <c r="G7" s="206">
        <v>0</v>
      </c>
      <c r="H7" s="39">
        <v>83000</v>
      </c>
      <c r="I7" s="40">
        <v>36738</v>
      </c>
      <c r="J7" s="184">
        <v>36738</v>
      </c>
    </row>
    <row r="8" spans="1:10" x14ac:dyDescent="0.25">
      <c r="A8" s="35">
        <v>4</v>
      </c>
      <c r="B8" s="36" t="s">
        <v>44</v>
      </c>
      <c r="C8" s="37" t="s">
        <v>42</v>
      </c>
      <c r="D8" s="38"/>
      <c r="E8" s="39">
        <v>0</v>
      </c>
      <c r="F8" s="40"/>
      <c r="G8" s="206"/>
      <c r="H8" s="39">
        <v>25000</v>
      </c>
      <c r="I8" s="40">
        <v>3738</v>
      </c>
      <c r="J8" s="184">
        <v>3738</v>
      </c>
    </row>
    <row r="9" spans="1:10" ht="24.75" customHeight="1" x14ac:dyDescent="0.25">
      <c r="A9" s="35">
        <v>5</v>
      </c>
      <c r="B9" s="36" t="s">
        <v>70</v>
      </c>
      <c r="C9" s="37" t="s">
        <v>42</v>
      </c>
      <c r="D9" s="38"/>
      <c r="E9" s="39">
        <v>0</v>
      </c>
      <c r="F9" s="40">
        <v>0</v>
      </c>
      <c r="G9" s="206">
        <v>0</v>
      </c>
      <c r="H9" s="39">
        <v>7000</v>
      </c>
      <c r="I9" s="40">
        <v>4946</v>
      </c>
      <c r="J9" s="184">
        <v>4946</v>
      </c>
    </row>
    <row r="10" spans="1:10" ht="26.25" customHeight="1" thickBot="1" x14ac:dyDescent="0.3">
      <c r="A10" s="43">
        <v>6</v>
      </c>
      <c r="B10" s="36" t="s">
        <v>71</v>
      </c>
      <c r="C10" s="44" t="s">
        <v>42</v>
      </c>
      <c r="D10" s="45"/>
      <c r="E10" s="46">
        <v>0</v>
      </c>
      <c r="F10" s="47"/>
      <c r="G10" s="207"/>
      <c r="H10" s="46">
        <v>4000</v>
      </c>
      <c r="I10" s="47">
        <v>3431</v>
      </c>
      <c r="J10" s="185">
        <v>3431</v>
      </c>
    </row>
    <row r="11" spans="1:10" ht="15.75" thickBot="1" x14ac:dyDescent="0.3">
      <c r="A11" s="131"/>
      <c r="B11" s="173" t="s">
        <v>45</v>
      </c>
      <c r="C11" s="174" t="s">
        <v>46</v>
      </c>
      <c r="D11" s="175" t="s">
        <v>47</v>
      </c>
      <c r="E11" s="176">
        <f t="shared" ref="E11:J11" si="0">SUM(E12:E13)</f>
        <v>5094000</v>
      </c>
      <c r="F11" s="84">
        <f t="shared" si="0"/>
        <v>2439205</v>
      </c>
      <c r="G11" s="177">
        <f t="shared" si="0"/>
        <v>2439205</v>
      </c>
      <c r="H11" s="176">
        <f t="shared" si="0"/>
        <v>125000</v>
      </c>
      <c r="I11" s="84">
        <f t="shared" si="0"/>
        <v>77622</v>
      </c>
      <c r="J11" s="186">
        <f t="shared" si="0"/>
        <v>77622</v>
      </c>
    </row>
    <row r="12" spans="1:10" x14ac:dyDescent="0.25">
      <c r="A12" s="132"/>
      <c r="B12" s="136"/>
      <c r="C12" s="50" t="s">
        <v>48</v>
      </c>
      <c r="D12" s="166" t="s">
        <v>49</v>
      </c>
      <c r="E12" s="167">
        <f>E14+E16</f>
        <v>4000</v>
      </c>
      <c r="F12" s="168">
        <f t="shared" ref="F12:G12" si="1">F14+F16</f>
        <v>2494</v>
      </c>
      <c r="G12" s="169">
        <f t="shared" si="1"/>
        <v>2494</v>
      </c>
      <c r="H12" s="170">
        <f>SUM(H14,H16)</f>
        <v>77000</v>
      </c>
      <c r="I12" s="171">
        <f>SUM(I14,I16)</f>
        <v>62531</v>
      </c>
      <c r="J12" s="187">
        <f>SUM(J14,J16)</f>
        <v>62531</v>
      </c>
    </row>
    <row r="13" spans="1:10" ht="15.75" thickBot="1" x14ac:dyDescent="0.3">
      <c r="A13" s="132"/>
      <c r="B13" s="136"/>
      <c r="C13" s="51" t="s">
        <v>50</v>
      </c>
      <c r="D13" s="52" t="s">
        <v>51</v>
      </c>
      <c r="E13" s="53">
        <f t="shared" ref="E13:G13" si="2">SUM(E17)</f>
        <v>5090000</v>
      </c>
      <c r="F13" s="54">
        <f t="shared" si="2"/>
        <v>2436711</v>
      </c>
      <c r="G13" s="55">
        <f t="shared" si="2"/>
        <v>2436711</v>
      </c>
      <c r="H13" s="56">
        <f>H17</f>
        <v>48000</v>
      </c>
      <c r="I13" s="57">
        <f>I17</f>
        <v>15091</v>
      </c>
      <c r="J13" s="188">
        <f>J17</f>
        <v>15091</v>
      </c>
    </row>
    <row r="14" spans="1:10" ht="15.75" thickBot="1" x14ac:dyDescent="0.3">
      <c r="A14" s="133"/>
      <c r="B14" s="137"/>
      <c r="C14" s="59" t="s">
        <v>52</v>
      </c>
      <c r="D14" s="60" t="s">
        <v>49</v>
      </c>
      <c r="E14" s="61">
        <v>4000</v>
      </c>
      <c r="F14" s="62">
        <v>2494</v>
      </c>
      <c r="G14" s="208">
        <v>2494</v>
      </c>
      <c r="H14" s="61">
        <v>0</v>
      </c>
      <c r="I14" s="62">
        <v>0</v>
      </c>
      <c r="J14" s="189">
        <v>0</v>
      </c>
    </row>
    <row r="15" spans="1:10" x14ac:dyDescent="0.25">
      <c r="A15" s="134"/>
      <c r="B15" s="138"/>
      <c r="C15" s="65" t="s">
        <v>53</v>
      </c>
      <c r="D15" s="66" t="s">
        <v>47</v>
      </c>
      <c r="E15" s="67">
        <f t="shared" ref="E15:J15" si="3">SUM(E16:E17)</f>
        <v>5090000</v>
      </c>
      <c r="F15" s="68">
        <f t="shared" si="3"/>
        <v>2436711</v>
      </c>
      <c r="G15" s="69">
        <f t="shared" si="3"/>
        <v>2436711</v>
      </c>
      <c r="H15" s="67">
        <f t="shared" si="3"/>
        <v>125000</v>
      </c>
      <c r="I15" s="68">
        <f t="shared" si="3"/>
        <v>77622</v>
      </c>
      <c r="J15" s="190">
        <f t="shared" si="3"/>
        <v>77622</v>
      </c>
    </row>
    <row r="16" spans="1:10" x14ac:dyDescent="0.25">
      <c r="A16" s="134"/>
      <c r="B16" s="139"/>
      <c r="C16" s="71" t="s">
        <v>48</v>
      </c>
      <c r="D16" s="72" t="s">
        <v>49</v>
      </c>
      <c r="E16" s="73">
        <v>0</v>
      </c>
      <c r="F16" s="74">
        <v>0</v>
      </c>
      <c r="G16" s="209">
        <v>0</v>
      </c>
      <c r="H16" s="73">
        <v>77000</v>
      </c>
      <c r="I16" s="74">
        <v>62531</v>
      </c>
      <c r="J16" s="191">
        <v>62531</v>
      </c>
    </row>
    <row r="17" spans="1:10" ht="15.75" thickBot="1" x14ac:dyDescent="0.3">
      <c r="A17" s="135"/>
      <c r="B17" s="140"/>
      <c r="C17" s="77" t="s">
        <v>50</v>
      </c>
      <c r="D17" s="78" t="s">
        <v>51</v>
      </c>
      <c r="E17" s="79">
        <v>5090000</v>
      </c>
      <c r="F17" s="80">
        <v>2436711</v>
      </c>
      <c r="G17" s="210">
        <v>2436711</v>
      </c>
      <c r="H17" s="79">
        <v>48000</v>
      </c>
      <c r="I17" s="80">
        <v>15091</v>
      </c>
      <c r="J17" s="192">
        <v>15091</v>
      </c>
    </row>
    <row r="18" spans="1:10" ht="15.75" thickBot="1" x14ac:dyDescent="0.3">
      <c r="A18" s="122"/>
      <c r="B18" s="146" t="s">
        <v>54</v>
      </c>
      <c r="C18" s="147" t="s">
        <v>46</v>
      </c>
      <c r="D18" s="147" t="s">
        <v>47</v>
      </c>
      <c r="E18" s="84">
        <v>0</v>
      </c>
      <c r="F18" s="84">
        <v>0</v>
      </c>
      <c r="G18" s="84">
        <v>0</v>
      </c>
      <c r="H18" s="84">
        <f>SUM(H19:H22)</f>
        <v>486000</v>
      </c>
      <c r="I18" s="84">
        <f>SUM(I19:I22)</f>
        <v>155785</v>
      </c>
      <c r="J18" s="186">
        <f>SUM(J19:J22)</f>
        <v>155785</v>
      </c>
    </row>
    <row r="19" spans="1:10" ht="15.75" thickBot="1" x14ac:dyDescent="0.3">
      <c r="A19" s="123"/>
      <c r="B19" s="141"/>
      <c r="C19" s="142" t="s">
        <v>55</v>
      </c>
      <c r="D19" s="142" t="s">
        <v>47</v>
      </c>
      <c r="E19" s="143">
        <v>0</v>
      </c>
      <c r="F19" s="143">
        <v>0</v>
      </c>
      <c r="G19" s="143">
        <v>0</v>
      </c>
      <c r="H19" s="143">
        <v>410000</v>
      </c>
      <c r="I19" s="143">
        <v>123522</v>
      </c>
      <c r="J19" s="193">
        <v>123522</v>
      </c>
    </row>
    <row r="20" spans="1:10" ht="15.75" thickBot="1" x14ac:dyDescent="0.3">
      <c r="A20" s="124"/>
      <c r="B20" s="128"/>
      <c r="C20" s="119" t="s">
        <v>56</v>
      </c>
      <c r="D20" s="119" t="s">
        <v>47</v>
      </c>
      <c r="E20" s="120">
        <v>0</v>
      </c>
      <c r="F20" s="120">
        <v>0</v>
      </c>
      <c r="G20" s="120">
        <v>0</v>
      </c>
      <c r="H20" s="120">
        <v>21000</v>
      </c>
      <c r="I20" s="120">
        <v>7739</v>
      </c>
      <c r="J20" s="194">
        <v>7739</v>
      </c>
    </row>
    <row r="21" spans="1:10" ht="15.75" thickBot="1" x14ac:dyDescent="0.3">
      <c r="A21" s="125"/>
      <c r="B21" s="130"/>
      <c r="C21" s="121" t="s">
        <v>57</v>
      </c>
      <c r="D21" s="121" t="s">
        <v>47</v>
      </c>
      <c r="E21" s="111">
        <v>0</v>
      </c>
      <c r="F21" s="111">
        <v>0</v>
      </c>
      <c r="G21" s="111">
        <v>0</v>
      </c>
      <c r="H21" s="111">
        <v>30000</v>
      </c>
      <c r="I21" s="111">
        <v>22128</v>
      </c>
      <c r="J21" s="195">
        <v>22128</v>
      </c>
    </row>
    <row r="22" spans="1:10" ht="15.75" thickBot="1" x14ac:dyDescent="0.3">
      <c r="A22" s="126"/>
      <c r="B22" s="149"/>
      <c r="C22" s="150" t="s">
        <v>58</v>
      </c>
      <c r="D22" s="150" t="s">
        <v>47</v>
      </c>
      <c r="E22" s="113">
        <v>0</v>
      </c>
      <c r="F22" s="113">
        <v>0</v>
      </c>
      <c r="G22" s="113">
        <v>0</v>
      </c>
      <c r="H22" s="113">
        <v>25000</v>
      </c>
      <c r="I22" s="113">
        <v>2396</v>
      </c>
      <c r="J22" s="196">
        <v>2396</v>
      </c>
    </row>
    <row r="23" spans="1:10" ht="15.75" thickBot="1" x14ac:dyDescent="0.3">
      <c r="A23" s="131"/>
      <c r="B23" s="162" t="s">
        <v>59</v>
      </c>
      <c r="C23" s="163" t="s">
        <v>46</v>
      </c>
      <c r="D23" s="147"/>
      <c r="E23" s="84">
        <f t="shared" ref="E23:J23" si="4">SUM(E24:E25)</f>
        <v>59000</v>
      </c>
      <c r="F23" s="84">
        <f t="shared" si="4"/>
        <v>33951</v>
      </c>
      <c r="G23" s="84">
        <f t="shared" si="4"/>
        <v>33951</v>
      </c>
      <c r="H23" s="164">
        <f t="shared" si="4"/>
        <v>36000</v>
      </c>
      <c r="I23" s="164">
        <f t="shared" si="4"/>
        <v>32830</v>
      </c>
      <c r="J23" s="186">
        <f t="shared" si="4"/>
        <v>32830</v>
      </c>
    </row>
    <row r="24" spans="1:10" x14ac:dyDescent="0.25">
      <c r="A24" s="134"/>
      <c r="B24" s="156"/>
      <c r="C24" s="157" t="s">
        <v>42</v>
      </c>
      <c r="D24" s="158" t="s">
        <v>60</v>
      </c>
      <c r="E24" s="159">
        <v>59000</v>
      </c>
      <c r="F24" s="159">
        <v>33951</v>
      </c>
      <c r="G24" s="159">
        <v>33951</v>
      </c>
      <c r="H24" s="159">
        <v>0</v>
      </c>
      <c r="I24" s="159">
        <v>0</v>
      </c>
      <c r="J24" s="197">
        <v>0</v>
      </c>
    </row>
    <row r="25" spans="1:10" ht="14.25" customHeight="1" x14ac:dyDescent="0.25">
      <c r="A25" s="134"/>
      <c r="B25" s="35"/>
      <c r="C25" s="117" t="s">
        <v>55</v>
      </c>
      <c r="D25" s="117" t="s">
        <v>4</v>
      </c>
      <c r="E25" s="118">
        <f t="shared" ref="E25:J25" si="5">SUM(E26:E28)</f>
        <v>0</v>
      </c>
      <c r="F25" s="118">
        <f t="shared" si="5"/>
        <v>0</v>
      </c>
      <c r="G25" s="118">
        <f t="shared" si="5"/>
        <v>0</v>
      </c>
      <c r="H25" s="118">
        <f t="shared" si="5"/>
        <v>36000</v>
      </c>
      <c r="I25" s="118">
        <f t="shared" si="5"/>
        <v>32830</v>
      </c>
      <c r="J25" s="198">
        <f t="shared" si="5"/>
        <v>32830</v>
      </c>
    </row>
    <row r="26" spans="1:10" ht="17.25" customHeight="1" x14ac:dyDescent="0.25">
      <c r="A26" s="134"/>
      <c r="B26" s="35"/>
      <c r="C26" s="153"/>
      <c r="D26" s="154" t="s">
        <v>61</v>
      </c>
      <c r="E26" s="82">
        <v>0</v>
      </c>
      <c r="F26" s="82">
        <v>0</v>
      </c>
      <c r="G26" s="82">
        <v>0</v>
      </c>
      <c r="H26" s="82">
        <v>10000</v>
      </c>
      <c r="I26" s="82">
        <v>7028</v>
      </c>
      <c r="J26" s="199">
        <v>7028</v>
      </c>
    </row>
    <row r="27" spans="1:10" ht="16.5" hidden="1" customHeight="1" x14ac:dyDescent="0.25">
      <c r="A27" s="134"/>
      <c r="B27" s="35"/>
      <c r="C27" s="153"/>
      <c r="D27" s="153" t="s">
        <v>62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99">
        <v>0</v>
      </c>
    </row>
    <row r="28" spans="1:10" ht="15.75" thickBot="1" x14ac:dyDescent="0.3">
      <c r="A28" s="134"/>
      <c r="B28" s="76"/>
      <c r="C28" s="155"/>
      <c r="D28" s="155" t="s">
        <v>63</v>
      </c>
      <c r="E28" s="83">
        <v>0</v>
      </c>
      <c r="F28" s="83">
        <v>0</v>
      </c>
      <c r="G28" s="83">
        <v>0</v>
      </c>
      <c r="H28" s="83">
        <v>26000</v>
      </c>
      <c r="I28" s="83">
        <v>25802</v>
      </c>
      <c r="J28" s="200">
        <v>25802</v>
      </c>
    </row>
    <row r="29" spans="1:10" ht="15.75" hidden="1" thickBot="1" x14ac:dyDescent="0.3">
      <c r="A29" s="251" t="s">
        <v>64</v>
      </c>
      <c r="B29" s="252"/>
      <c r="C29" s="151" t="s">
        <v>42</v>
      </c>
      <c r="D29" s="152"/>
      <c r="E29" s="87">
        <v>0</v>
      </c>
      <c r="F29" s="88"/>
      <c r="G29" s="211"/>
      <c r="H29" s="87">
        <v>0</v>
      </c>
      <c r="I29" s="88">
        <v>0</v>
      </c>
      <c r="J29" s="201">
        <v>0</v>
      </c>
    </row>
    <row r="30" spans="1:10" ht="15.75" thickBot="1" x14ac:dyDescent="0.3">
      <c r="A30" s="253" t="s">
        <v>65</v>
      </c>
      <c r="B30" s="254"/>
      <c r="C30" s="91" t="s">
        <v>53</v>
      </c>
      <c r="D30" s="92"/>
      <c r="E30" s="93">
        <v>0</v>
      </c>
      <c r="F30" s="94">
        <v>0</v>
      </c>
      <c r="G30" s="212">
        <v>0</v>
      </c>
      <c r="H30" s="93">
        <v>324000</v>
      </c>
      <c r="I30" s="94">
        <v>225000</v>
      </c>
      <c r="J30" s="202">
        <v>225000</v>
      </c>
    </row>
    <row r="31" spans="1:10" ht="15.75" thickBot="1" x14ac:dyDescent="0.3">
      <c r="A31" s="253" t="s">
        <v>66</v>
      </c>
      <c r="B31" s="254"/>
      <c r="C31" s="91" t="s">
        <v>53</v>
      </c>
      <c r="D31" s="92"/>
      <c r="E31" s="97">
        <v>0</v>
      </c>
      <c r="F31" s="98">
        <v>0</v>
      </c>
      <c r="G31" s="213">
        <v>0</v>
      </c>
      <c r="H31" s="97">
        <v>180000</v>
      </c>
      <c r="I31" s="98">
        <v>100229</v>
      </c>
      <c r="J31" s="203">
        <v>100229</v>
      </c>
    </row>
    <row r="32" spans="1:10" ht="15.75" thickBot="1" x14ac:dyDescent="0.3">
      <c r="D32" s="100" t="s">
        <v>67</v>
      </c>
      <c r="E32" s="115">
        <f>SUM(E6:E10,E14,E24)</f>
        <v>491000</v>
      </c>
      <c r="F32" s="102">
        <f>SUM(F6:F10,F14,F24)</f>
        <v>279145</v>
      </c>
      <c r="G32" s="116">
        <f>SUM(G6:G10,G14,G24)</f>
        <v>279145</v>
      </c>
      <c r="H32" s="101">
        <f>SUM(H6:H10,H14,H24,H29)</f>
        <v>119000</v>
      </c>
      <c r="I32" s="102">
        <f>SUM(I6:I10,I24,I29)</f>
        <v>48853</v>
      </c>
      <c r="J32" s="204">
        <f>SUM(J6:J10,J24,J29)</f>
        <v>48853</v>
      </c>
    </row>
    <row r="33" spans="4:10" ht="15.75" thickBot="1" x14ac:dyDescent="0.3">
      <c r="D33" s="104" t="s">
        <v>68</v>
      </c>
      <c r="E33" s="105">
        <f t="shared" ref="E33:J33" si="6">SUM(E15,E18,E25,E30:E31)</f>
        <v>5090000</v>
      </c>
      <c r="F33" s="106">
        <f t="shared" si="6"/>
        <v>2436711</v>
      </c>
      <c r="G33" s="107">
        <f t="shared" si="6"/>
        <v>2436711</v>
      </c>
      <c r="H33" s="105">
        <f t="shared" si="6"/>
        <v>1151000</v>
      </c>
      <c r="I33" s="106">
        <f t="shared" si="6"/>
        <v>591466</v>
      </c>
      <c r="J33" s="108">
        <f t="shared" si="6"/>
        <v>591466</v>
      </c>
    </row>
    <row r="34" spans="4:10" ht="16.5" thickBot="1" x14ac:dyDescent="0.3">
      <c r="D34" s="109" t="s">
        <v>69</v>
      </c>
      <c r="E34" s="110">
        <f t="shared" ref="E34:J34" si="7">SUM(E32:E33)</f>
        <v>5581000</v>
      </c>
      <c r="F34" s="110">
        <f t="shared" si="7"/>
        <v>2715856</v>
      </c>
      <c r="G34" s="110">
        <f t="shared" si="7"/>
        <v>2715856</v>
      </c>
      <c r="H34" s="110">
        <f t="shared" si="7"/>
        <v>1270000</v>
      </c>
      <c r="I34" s="110">
        <f t="shared" si="7"/>
        <v>640319</v>
      </c>
      <c r="J34" s="178">
        <f t="shared" si="7"/>
        <v>640319</v>
      </c>
    </row>
  </sheetData>
  <mergeCells count="11">
    <mergeCell ref="A29:B29"/>
    <mergeCell ref="A30:B30"/>
    <mergeCell ref="A31:B31"/>
    <mergeCell ref="I1:J1"/>
    <mergeCell ref="E3:J3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2016</vt:lpstr>
      <vt:lpstr>MARTIE</vt:lpstr>
      <vt:lpstr>MARTIE 2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management2</dc:creator>
  <cp:lastModifiedBy>management2</cp:lastModifiedBy>
  <dcterms:created xsi:type="dcterms:W3CDTF">2016-02-04T12:24:46Z</dcterms:created>
  <dcterms:modified xsi:type="dcterms:W3CDTF">2016-11-23T12:39:32Z</dcterms:modified>
</cp:coreProperties>
</file>